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120" windowWidth="21360" windowHeight="8325"/>
  </bookViews>
  <sheets>
    <sheet name="Låneberegning" sheetId="2" r:id="rId1"/>
  </sheets>
  <externalReferences>
    <externalReference r:id="rId2"/>
  </externalReferenc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8" i="2" l="1"/>
  <c r="C9" i="2"/>
  <c r="C10" i="2" s="1"/>
  <c r="F17" i="2"/>
  <c r="D18" i="2" s="1"/>
  <c r="G18" i="2"/>
  <c r="C18" i="2" l="1"/>
  <c r="F18" i="2" l="1"/>
  <c r="E18" i="2" l="1"/>
  <c r="B19" i="2"/>
  <c r="C19" i="2" l="1"/>
  <c r="G19" i="2"/>
  <c r="D19" i="2"/>
  <c r="A19" i="2"/>
  <c r="F19" i="2" l="1"/>
  <c r="E19" i="2" s="1"/>
  <c r="B20" i="2" l="1"/>
  <c r="A20" i="2" s="1"/>
  <c r="D20" i="2" l="1"/>
  <c r="G20" i="2"/>
  <c r="C20" i="2"/>
  <c r="F20" i="2" l="1"/>
  <c r="B21" i="2" s="1"/>
  <c r="E20" i="2" l="1"/>
  <c r="C21" i="2"/>
  <c r="G21" i="2"/>
  <c r="D21" i="2"/>
  <c r="A21" i="2"/>
  <c r="F21" i="2" l="1"/>
  <c r="B22" i="2" l="1"/>
  <c r="E21" i="2"/>
  <c r="G22" i="2" l="1"/>
  <c r="D22" i="2"/>
  <c r="C22" i="2"/>
  <c r="A22" i="2"/>
  <c r="F22" i="2" l="1"/>
  <c r="B23" i="2" l="1"/>
  <c r="E22" i="2"/>
  <c r="D23" i="2" l="1"/>
  <c r="C23" i="2"/>
  <c r="G23" i="2"/>
  <c r="A23" i="2"/>
  <c r="F23" i="2" l="1"/>
  <c r="B24" i="2" s="1"/>
  <c r="A24" i="2" s="1"/>
  <c r="D24" i="2" l="1"/>
  <c r="C24" i="2"/>
  <c r="E23" i="2"/>
  <c r="G24" i="2"/>
  <c r="F24" i="2" l="1"/>
  <c r="E24" i="2" s="1"/>
  <c r="B25" i="2" l="1"/>
  <c r="A25" i="2" s="1"/>
  <c r="G25" i="2" l="1"/>
  <c r="D25" i="2"/>
  <c r="C25" i="2"/>
  <c r="F25" i="2" l="1"/>
  <c r="B26" i="2" s="1"/>
  <c r="E25" i="2" l="1"/>
  <c r="A26" i="2"/>
  <c r="D26" i="2"/>
  <c r="C26" i="2"/>
  <c r="G26" i="2"/>
  <c r="F26" i="2" l="1"/>
  <c r="B27" i="2" l="1"/>
  <c r="E26" i="2"/>
  <c r="A27" i="2" l="1"/>
  <c r="C27" i="2"/>
  <c r="D27" i="2"/>
  <c r="G27" i="2"/>
  <c r="F27" i="2" l="1"/>
  <c r="E27" i="2" s="1"/>
  <c r="B28" i="2" l="1"/>
  <c r="G28" i="2" s="1"/>
  <c r="A28" i="2" l="1"/>
  <c r="C28" i="2"/>
  <c r="D28" i="2"/>
  <c r="F28" i="2" l="1"/>
  <c r="E28" i="2" s="1"/>
  <c r="B29" i="2" l="1"/>
  <c r="A29" i="2" s="1"/>
  <c r="D29" i="2" l="1"/>
  <c r="G29" i="2"/>
  <c r="C29" i="2" l="1"/>
  <c r="F29" i="2" s="1"/>
  <c r="B30" i="2" s="1"/>
  <c r="D30" i="2" s="1"/>
  <c r="E29" i="2" l="1"/>
  <c r="G30" i="2"/>
  <c r="A30" i="2"/>
  <c r="C30" i="2"/>
  <c r="F30" i="2" s="1"/>
  <c r="E30" i="2" s="1"/>
  <c r="B31" i="2" l="1"/>
  <c r="G31" i="2" s="1"/>
  <c r="A31" i="2" l="1"/>
  <c r="C31" i="2"/>
  <c r="D31" i="2"/>
  <c r="F31" i="2" l="1"/>
  <c r="E31" i="2" s="1"/>
  <c r="B32" i="2" l="1"/>
  <c r="D32" i="2" l="1"/>
  <c r="A32" i="2"/>
  <c r="C32" i="2"/>
  <c r="G32" i="2"/>
  <c r="F32" i="2" l="1"/>
  <c r="E32" i="2" s="1"/>
  <c r="B33" i="2" l="1"/>
  <c r="G33" i="2" s="1"/>
  <c r="A33" i="2" l="1"/>
  <c r="C33" i="2"/>
  <c r="D33" i="2"/>
  <c r="F33" i="2" l="1"/>
  <c r="B34" i="2" s="1"/>
  <c r="A34" i="2" s="1"/>
  <c r="E33" i="2" l="1"/>
  <c r="D34" i="2"/>
  <c r="G34" i="2"/>
  <c r="C34" i="2"/>
  <c r="F34" i="2" l="1"/>
  <c r="B35" i="2" s="1"/>
  <c r="C35" i="2" s="1"/>
  <c r="E34" i="2" l="1"/>
  <c r="G35" i="2"/>
  <c r="D35" i="2"/>
  <c r="F35" i="2" s="1"/>
  <c r="B36" i="2" s="1"/>
  <c r="D36" i="2" s="1"/>
  <c r="A35" i="2"/>
  <c r="G36" i="2" l="1"/>
  <c r="C36" i="2"/>
  <c r="F36" i="2" s="1"/>
  <c r="E36" i="2" s="1"/>
  <c r="A36" i="2"/>
  <c r="E35" i="2"/>
  <c r="B37" i="2" l="1"/>
  <c r="C37" i="2" s="1"/>
  <c r="D37" i="2" l="1"/>
  <c r="F37" i="2" s="1"/>
  <c r="B38" i="2" s="1"/>
  <c r="A37" i="2"/>
  <c r="G37" i="2"/>
  <c r="E37" i="2" l="1"/>
  <c r="C38" i="2"/>
  <c r="G38" i="2"/>
  <c r="A38" i="2"/>
  <c r="D38" i="2"/>
  <c r="F38" i="2" l="1"/>
  <c r="B39" i="2" s="1"/>
  <c r="D39" i="2" s="1"/>
  <c r="C39" i="2" l="1"/>
  <c r="F39" i="2" s="1"/>
  <c r="G39" i="2"/>
  <c r="A39" i="2"/>
  <c r="E38" i="2"/>
  <c r="B40" i="2" l="1"/>
  <c r="D40" i="2" s="1"/>
  <c r="E39" i="2"/>
  <c r="A40" i="2" l="1"/>
  <c r="C40" i="2"/>
  <c r="F40" i="2" s="1"/>
  <c r="B41" i="2" s="1"/>
  <c r="G40" i="2"/>
  <c r="C41" i="2" l="1"/>
  <c r="E40" i="2"/>
  <c r="D41" i="2"/>
  <c r="A41" i="2"/>
  <c r="G41" i="2"/>
  <c r="F41" i="2" l="1"/>
  <c r="B42" i="2" s="1"/>
  <c r="D42" i="2" s="1"/>
  <c r="C42" i="2" l="1"/>
  <c r="F42" i="2" s="1"/>
  <c r="G42" i="2"/>
  <c r="A42" i="2"/>
  <c r="E41" i="2"/>
  <c r="B43" i="2" l="1"/>
  <c r="G43" i="2" s="1"/>
  <c r="E42" i="2"/>
  <c r="C43" i="2" l="1"/>
  <c r="A43" i="2"/>
  <c r="D43" i="2"/>
  <c r="F43" i="2" l="1"/>
  <c r="B44" i="2" s="1"/>
  <c r="A44" i="2" l="1"/>
  <c r="C44" i="2"/>
  <c r="D44" i="2"/>
  <c r="E43" i="2"/>
  <c r="G44" i="2"/>
  <c r="F44" i="2" l="1"/>
  <c r="E44" i="2" s="1"/>
  <c r="B45" i="2" l="1"/>
  <c r="D45" i="2" s="1"/>
  <c r="C45" i="2" l="1"/>
  <c r="F45" i="2" s="1"/>
  <c r="B46" i="2" s="1"/>
  <c r="C46" i="2" s="1"/>
  <c r="A45" i="2"/>
  <c r="G45" i="2"/>
  <c r="A46" i="2" l="1"/>
  <c r="E45" i="2"/>
  <c r="G46" i="2"/>
  <c r="D46" i="2"/>
  <c r="F46" i="2" s="1"/>
  <c r="B47" i="2" s="1"/>
  <c r="E46" i="2" l="1"/>
  <c r="C47" i="2"/>
  <c r="A47" i="2"/>
  <c r="D47" i="2"/>
  <c r="G47" i="2"/>
  <c r="F47" i="2" l="1"/>
  <c r="B48" i="2" l="1"/>
  <c r="E47" i="2"/>
  <c r="A48" i="2" l="1"/>
  <c r="G48" i="2"/>
  <c r="C48" i="2"/>
  <c r="D48" i="2"/>
  <c r="F48" i="2" l="1"/>
  <c r="E48" i="2" s="1"/>
  <c r="B49" i="2" l="1"/>
  <c r="A49" i="2" s="1"/>
  <c r="D49" i="2" l="1"/>
  <c r="C49" i="2"/>
  <c r="G49" i="2"/>
  <c r="F49" i="2" l="1"/>
  <c r="B50" i="2" s="1"/>
  <c r="D50" i="2" s="1"/>
  <c r="C50" i="2" l="1"/>
  <c r="F50" i="2" s="1"/>
  <c r="A50" i="2"/>
  <c r="G50" i="2"/>
  <c r="E49" i="2"/>
  <c r="B51" i="2" l="1"/>
  <c r="E50" i="2"/>
  <c r="D51" i="2" l="1"/>
  <c r="C51" i="2"/>
  <c r="G51" i="2"/>
  <c r="A51" i="2"/>
  <c r="F51" i="2" l="1"/>
  <c r="E51" i="2" s="1"/>
  <c r="B52" i="2" l="1"/>
  <c r="A52" i="2" s="1"/>
  <c r="D52" i="2" l="1"/>
  <c r="C52" i="2"/>
  <c r="G52" i="2"/>
  <c r="F52" i="2" l="1"/>
  <c r="B53" i="2" s="1"/>
  <c r="C53" i="2" s="1"/>
  <c r="D53" i="2" l="1"/>
  <c r="A53" i="2"/>
  <c r="E52" i="2"/>
  <c r="G53" i="2"/>
  <c r="F53" i="2" l="1"/>
  <c r="B54" i="2" s="1"/>
  <c r="A54" i="2" s="1"/>
  <c r="E53" i="2" l="1"/>
  <c r="D54" i="2"/>
  <c r="G54" i="2"/>
  <c r="C54" i="2"/>
  <c r="F54" i="2" l="1"/>
  <c r="B55" i="2" s="1"/>
  <c r="E54" i="2" l="1"/>
  <c r="D55" i="2"/>
  <c r="C55" i="2"/>
  <c r="A55" i="2"/>
  <c r="G55" i="2"/>
  <c r="F55" i="2" l="1"/>
  <c r="B56" i="2" s="1"/>
  <c r="D56" i="2" s="1"/>
  <c r="E55" i="2" l="1"/>
  <c r="C56" i="2"/>
  <c r="F56" i="2" s="1"/>
  <c r="A56" i="2"/>
  <c r="G56" i="2"/>
  <c r="E56" i="2" l="1"/>
  <c r="B57" i="2"/>
  <c r="G57" i="2" l="1"/>
  <c r="A57" i="2"/>
  <c r="D57" i="2"/>
  <c r="C57" i="2"/>
  <c r="F57" i="2" l="1"/>
  <c r="B58" i="2" s="1"/>
  <c r="D58" i="2" s="1"/>
  <c r="C58" i="2" l="1"/>
  <c r="F58" i="2" s="1"/>
  <c r="A58" i="2"/>
  <c r="G58" i="2"/>
  <c r="E57" i="2"/>
  <c r="B59" i="2" l="1"/>
  <c r="E58" i="2"/>
  <c r="C59" i="2" l="1"/>
  <c r="D59" i="2"/>
  <c r="A59" i="2"/>
  <c r="G59" i="2"/>
  <c r="F59" i="2" l="1"/>
  <c r="E59" i="2" s="1"/>
  <c r="B60" i="2" l="1"/>
  <c r="D60" i="2" s="1"/>
  <c r="G60" i="2" l="1"/>
  <c r="A60" i="2"/>
  <c r="C60" i="2"/>
  <c r="F60" i="2" s="1"/>
  <c r="B61" i="2" s="1"/>
  <c r="E60" i="2" l="1"/>
  <c r="C61" i="2"/>
  <c r="D61" i="2"/>
  <c r="G61" i="2"/>
  <c r="A61" i="2"/>
  <c r="F61" i="2" l="1"/>
  <c r="B62" i="2" s="1"/>
  <c r="E61" i="2" l="1"/>
  <c r="C62" i="2"/>
  <c r="A62" i="2"/>
  <c r="D62" i="2"/>
  <c r="G62" i="2"/>
  <c r="F62" i="2" l="1"/>
  <c r="E62" i="2" s="1"/>
  <c r="B63" i="2" l="1"/>
  <c r="G63" i="2" s="1"/>
  <c r="A63" i="2" l="1"/>
  <c r="C63" i="2"/>
  <c r="D63" i="2"/>
  <c r="F63" i="2" l="1"/>
  <c r="B64" i="2" s="1"/>
  <c r="E63" i="2" l="1"/>
  <c r="G64" i="2"/>
  <c r="D64" i="2"/>
  <c r="C64" i="2"/>
  <c r="A64" i="2"/>
  <c r="F64" i="2" l="1"/>
  <c r="B65" i="2" s="1"/>
  <c r="C65" i="2" s="1"/>
  <c r="E64" i="2" l="1"/>
  <c r="D65" i="2"/>
  <c r="A65" i="2"/>
  <c r="G65" i="2"/>
  <c r="F65" i="2" l="1"/>
  <c r="E65" i="2" l="1"/>
  <c r="B66" i="2"/>
  <c r="G66" i="2" l="1"/>
  <c r="D66" i="2"/>
  <c r="A66" i="2"/>
  <c r="C66" i="2"/>
  <c r="F66" i="2" l="1"/>
  <c r="E66" i="2" s="1"/>
  <c r="B67" i="2" l="1"/>
  <c r="D67" i="2" s="1"/>
  <c r="G67" i="2" l="1"/>
  <c r="C67" i="2"/>
  <c r="F67" i="2" s="1"/>
  <c r="B68" i="2" s="1"/>
  <c r="A67" i="2"/>
  <c r="E67" i="2" l="1"/>
  <c r="A68" i="2"/>
  <c r="G68" i="2"/>
  <c r="C68" i="2"/>
  <c r="D68" i="2"/>
  <c r="F68" i="2" l="1"/>
  <c r="B69" i="2" l="1"/>
  <c r="E68" i="2"/>
  <c r="D69" i="2" l="1"/>
  <c r="C69" i="2"/>
  <c r="A69" i="2"/>
  <c r="G69" i="2"/>
  <c r="F69" i="2" l="1"/>
  <c r="B70" i="2" s="1"/>
  <c r="C70" i="2" s="1"/>
  <c r="E69" i="2" l="1"/>
  <c r="D70" i="2"/>
  <c r="F70" i="2" s="1"/>
  <c r="B71" i="2" s="1"/>
  <c r="A70" i="2"/>
  <c r="G70" i="2"/>
  <c r="D71" i="2" l="1"/>
  <c r="C71" i="2"/>
  <c r="A71" i="2"/>
  <c r="G71" i="2"/>
  <c r="E70" i="2"/>
  <c r="F71" i="2" l="1"/>
  <c r="E71" i="2" s="1"/>
  <c r="B72" i="2" l="1"/>
  <c r="G72" i="2" s="1"/>
  <c r="D72" i="2" l="1"/>
  <c r="A72" i="2"/>
  <c r="C72" i="2"/>
  <c r="F72" i="2" l="1"/>
  <c r="E72" i="2" s="1"/>
  <c r="B73" i="2" l="1"/>
  <c r="G73" i="2" s="1"/>
  <c r="A73" i="2" l="1"/>
  <c r="D73" i="2"/>
  <c r="C73" i="2"/>
  <c r="F73" i="2" l="1"/>
  <c r="E73" i="2" s="1"/>
  <c r="B74" i="2" l="1"/>
  <c r="G74" i="2" s="1"/>
  <c r="A74" i="2" l="1"/>
  <c r="D74" i="2"/>
  <c r="C74" i="2"/>
  <c r="F74" i="2" l="1"/>
  <c r="B75" i="2" s="1"/>
  <c r="E74" i="2" l="1"/>
  <c r="A75" i="2"/>
  <c r="G75" i="2"/>
  <c r="C75" i="2"/>
  <c r="D75" i="2"/>
  <c r="F75" i="2" l="1"/>
  <c r="B76" i="2" s="1"/>
  <c r="C76" i="2" s="1"/>
  <c r="G76" i="2" l="1"/>
  <c r="E75" i="2"/>
  <c r="A76" i="2"/>
  <c r="D76" i="2"/>
  <c r="F76" i="2" s="1"/>
  <c r="E76" i="2" s="1"/>
  <c r="B77" i="2" l="1"/>
  <c r="C77" i="2" l="1"/>
  <c r="A77" i="2"/>
  <c r="D77" i="2"/>
  <c r="G77" i="2"/>
  <c r="F77" i="2" l="1"/>
  <c r="E77" i="2" l="1"/>
  <c r="B78" i="2"/>
  <c r="A78" i="2" l="1"/>
  <c r="G78" i="2"/>
  <c r="C78" i="2"/>
  <c r="D78" i="2"/>
  <c r="F78" i="2" l="1"/>
  <c r="E78" i="2" s="1"/>
  <c r="B79" i="2" l="1"/>
  <c r="G79" i="2" s="1"/>
  <c r="C79" i="2" l="1"/>
  <c r="D79" i="2"/>
  <c r="A79" i="2"/>
  <c r="F79" i="2" l="1"/>
  <c r="B80" i="2" s="1"/>
  <c r="G80" i="2" s="1"/>
  <c r="E79" i="2" l="1"/>
  <c r="C80" i="2"/>
  <c r="D80" i="2"/>
  <c r="A80" i="2"/>
  <c r="F80" i="2" l="1"/>
  <c r="B81" i="2" s="1"/>
  <c r="E80" i="2" l="1"/>
  <c r="D81" i="2"/>
  <c r="G81" i="2"/>
  <c r="C81" i="2"/>
  <c r="A81" i="2"/>
  <c r="F81" i="2" l="1"/>
  <c r="E81" i="2" s="1"/>
  <c r="B82" i="2" l="1"/>
  <c r="G82" i="2" s="1"/>
  <c r="C82" i="2" l="1"/>
  <c r="D82" i="2"/>
  <c r="A82" i="2"/>
  <c r="F82" i="2" l="1"/>
  <c r="E82" i="2" s="1"/>
  <c r="B83" i="2" l="1"/>
  <c r="A83" i="2" s="1"/>
  <c r="D83" i="2" l="1"/>
  <c r="C83" i="2"/>
  <c r="G83" i="2"/>
  <c r="F83" i="2" l="1"/>
  <c r="E83" i="2" s="1"/>
  <c r="B84" i="2" l="1"/>
  <c r="A84" i="2" s="1"/>
  <c r="D84" i="2" l="1"/>
  <c r="G84" i="2"/>
  <c r="C84" i="2"/>
  <c r="F84" i="2" l="1"/>
  <c r="E84" i="2" s="1"/>
  <c r="B85" i="2" l="1"/>
  <c r="C85" i="2" s="1"/>
  <c r="G85" i="2" l="1"/>
  <c r="A85" i="2"/>
  <c r="D85" i="2"/>
  <c r="F85" i="2" s="1"/>
  <c r="E85" i="2" s="1"/>
  <c r="B86" i="2" l="1"/>
  <c r="C86" i="2" s="1"/>
  <c r="D86" i="2" l="1"/>
  <c r="F86" i="2" s="1"/>
  <c r="E86" i="2" s="1"/>
  <c r="G86" i="2"/>
  <c r="A86" i="2"/>
  <c r="B87" i="2" l="1"/>
  <c r="D87" i="2" s="1"/>
  <c r="A87" i="2" l="1"/>
  <c r="G87" i="2"/>
  <c r="C87" i="2"/>
  <c r="F87" i="2" s="1"/>
  <c r="E87" i="2" s="1"/>
  <c r="B88" i="2" l="1"/>
  <c r="A88" i="2" s="1"/>
  <c r="C88" i="2" l="1"/>
  <c r="G88" i="2"/>
  <c r="D88" i="2"/>
  <c r="F88" i="2" l="1"/>
  <c r="E88" i="2" s="1"/>
  <c r="B89" i="2" l="1"/>
  <c r="D89" i="2" s="1"/>
  <c r="G89" i="2"/>
  <c r="C89" i="2" l="1"/>
  <c r="F89" i="2" s="1"/>
  <c r="B90" i="2" s="1"/>
  <c r="A89" i="2"/>
  <c r="E89" i="2" l="1"/>
  <c r="A90" i="2"/>
  <c r="D90" i="2"/>
  <c r="C90" i="2"/>
  <c r="G90" i="2"/>
  <c r="F90" i="2" l="1"/>
  <c r="B91" i="2" s="1"/>
  <c r="E90" i="2" l="1"/>
  <c r="C91" i="2"/>
  <c r="A91" i="2"/>
  <c r="G91" i="2"/>
  <c r="D91" i="2"/>
  <c r="F91" i="2" l="1"/>
  <c r="B92" i="2" l="1"/>
  <c r="E91" i="2"/>
  <c r="D92" i="2" l="1"/>
  <c r="A92" i="2"/>
  <c r="C92" i="2"/>
  <c r="G92" i="2"/>
  <c r="F92" i="2" l="1"/>
  <c r="B93" i="2" l="1"/>
  <c r="E92" i="2"/>
  <c r="G93" i="2" l="1"/>
  <c r="D93" i="2"/>
  <c r="C93" i="2"/>
  <c r="A93" i="2"/>
  <c r="F93" i="2" l="1"/>
  <c r="B94" i="2" s="1"/>
  <c r="G94" i="2" s="1"/>
  <c r="A94" i="2" l="1"/>
  <c r="E93" i="2"/>
  <c r="D94" i="2"/>
  <c r="C94" i="2"/>
  <c r="F94" i="2" s="1"/>
  <c r="B95" i="2" l="1"/>
  <c r="E94" i="2"/>
  <c r="D95" i="2" l="1"/>
  <c r="G95" i="2"/>
  <c r="A95" i="2"/>
  <c r="C95" i="2"/>
  <c r="F95" i="2" l="1"/>
  <c r="B96" i="2" l="1"/>
  <c r="E95" i="2"/>
  <c r="C96" i="2" l="1"/>
  <c r="A96" i="2"/>
  <c r="D96" i="2"/>
  <c r="G96" i="2"/>
  <c r="F96" i="2" l="1"/>
  <c r="B97" i="2" l="1"/>
  <c r="E96" i="2"/>
  <c r="A97" i="2" l="1"/>
  <c r="D97" i="2"/>
  <c r="G97" i="2"/>
  <c r="C97" i="2"/>
  <c r="F97" i="2" l="1"/>
  <c r="B98" i="2" l="1"/>
  <c r="E97" i="2"/>
  <c r="G98" i="2" l="1"/>
  <c r="A98" i="2"/>
  <c r="C98" i="2"/>
  <c r="D98" i="2"/>
  <c r="F98" i="2" l="1"/>
  <c r="B99" i="2" s="1"/>
  <c r="A99" i="2" s="1"/>
  <c r="E98" i="2" l="1"/>
  <c r="D99" i="2"/>
  <c r="G99" i="2"/>
  <c r="C99" i="2"/>
  <c r="F99" i="2" l="1"/>
  <c r="B100" i="2" s="1"/>
  <c r="A100" i="2" s="1"/>
  <c r="D100" i="2" l="1"/>
  <c r="C100" i="2"/>
  <c r="G100" i="2"/>
  <c r="E99" i="2"/>
  <c r="F100" i="2" l="1"/>
  <c r="B101" i="2" s="1"/>
  <c r="D101" i="2" l="1"/>
  <c r="E100" i="2"/>
  <c r="C101" i="2"/>
  <c r="A101" i="2"/>
  <c r="G101" i="2"/>
  <c r="F101" i="2" l="1"/>
  <c r="E101" i="2" l="1"/>
  <c r="B102" i="2"/>
  <c r="D102" i="2" l="1"/>
  <c r="G102" i="2"/>
  <c r="C102" i="2"/>
  <c r="A102" i="2"/>
  <c r="F102" i="2" l="1"/>
  <c r="B103" i="2" l="1"/>
  <c r="E102" i="2"/>
  <c r="C103" i="2" l="1"/>
  <c r="A103" i="2"/>
  <c r="G103" i="2"/>
  <c r="D103" i="2"/>
  <c r="F103" i="2" l="1"/>
  <c r="B104" i="2" s="1"/>
  <c r="E103" i="2" l="1"/>
  <c r="G104" i="2"/>
  <c r="A104" i="2"/>
  <c r="D104" i="2"/>
  <c r="C104" i="2"/>
  <c r="F104" i="2" l="1"/>
  <c r="B105" i="2" s="1"/>
  <c r="E104" i="2" l="1"/>
  <c r="D105" i="2"/>
  <c r="A105" i="2"/>
  <c r="C105" i="2"/>
  <c r="G105" i="2"/>
  <c r="F105" i="2" l="1"/>
  <c r="B106" i="2" l="1"/>
  <c r="E105" i="2"/>
  <c r="G106" i="2" l="1"/>
  <c r="C106" i="2"/>
  <c r="D106" i="2"/>
  <c r="A106" i="2"/>
  <c r="F106" i="2" l="1"/>
  <c r="E106" i="2" s="1"/>
  <c r="B107" i="2" l="1"/>
  <c r="A107" i="2" s="1"/>
  <c r="G107" i="2"/>
  <c r="D107" i="2" l="1"/>
  <c r="C107" i="2"/>
  <c r="F107" i="2" l="1"/>
  <c r="B108" i="2" s="1"/>
  <c r="A108" i="2" s="1"/>
  <c r="G108" i="2" l="1"/>
  <c r="C108" i="2"/>
  <c r="D108" i="2"/>
  <c r="E107" i="2"/>
  <c r="F108" i="2" l="1"/>
  <c r="E108" i="2" s="1"/>
  <c r="B109" i="2" l="1"/>
  <c r="A109" i="2" s="1"/>
  <c r="C109" i="2" l="1"/>
  <c r="G109" i="2"/>
  <c r="D109" i="2"/>
  <c r="F109" i="2" l="1"/>
  <c r="E109" i="2" s="1"/>
  <c r="B110" i="2"/>
  <c r="G110" i="2" s="1"/>
  <c r="A110" i="2" l="1"/>
  <c r="D110" i="2"/>
  <c r="C110" i="2"/>
  <c r="F110" i="2" l="1"/>
  <c r="B111" i="2" s="1"/>
  <c r="C111" i="2" s="1"/>
  <c r="E110" i="2" l="1"/>
  <c r="D111" i="2"/>
  <c r="F111" i="2" s="1"/>
  <c r="A111" i="2"/>
  <c r="G111" i="2"/>
  <c r="B112" i="2" l="1"/>
  <c r="E111" i="2"/>
  <c r="C112" i="2" l="1"/>
  <c r="A112" i="2"/>
  <c r="D112" i="2"/>
  <c r="G112" i="2"/>
  <c r="F112" i="2" l="1"/>
  <c r="E112" i="2" s="1"/>
  <c r="B113" i="2" l="1"/>
  <c r="C113" i="2" s="1"/>
  <c r="D113" i="2" l="1"/>
  <c r="F113" i="2" s="1"/>
  <c r="A113" i="2"/>
  <c r="G113" i="2"/>
  <c r="E113" i="2" l="1"/>
  <c r="B114" i="2"/>
  <c r="G114" i="2" l="1"/>
  <c r="D114" i="2"/>
  <c r="A114" i="2"/>
  <c r="C114" i="2"/>
  <c r="F114" i="2" l="1"/>
  <c r="B115" i="2" l="1"/>
  <c r="E114" i="2"/>
  <c r="A115" i="2" l="1"/>
  <c r="G115" i="2"/>
  <c r="D115" i="2"/>
  <c r="C115" i="2"/>
  <c r="F115" i="2" l="1"/>
  <c r="E115" i="2" l="1"/>
  <c r="B116" i="2"/>
  <c r="G116" i="2" l="1"/>
  <c r="A116" i="2"/>
  <c r="D116" i="2"/>
  <c r="C116" i="2"/>
  <c r="F116" i="2" s="1"/>
  <c r="E116" i="2" l="1"/>
  <c r="B117" i="2"/>
  <c r="D117" i="2" l="1"/>
  <c r="A117" i="2"/>
  <c r="C117" i="2"/>
  <c r="G117" i="2"/>
  <c r="F117" i="2" l="1"/>
  <c r="B118" i="2" s="1"/>
  <c r="E117" i="2"/>
  <c r="G118" i="2" l="1"/>
  <c r="A118" i="2"/>
  <c r="C118" i="2"/>
  <c r="D118" i="2"/>
  <c r="F118" i="2" l="1"/>
  <c r="E118" i="2" l="1"/>
  <c r="B119" i="2"/>
  <c r="G119" i="2" l="1"/>
  <c r="D119" i="2"/>
  <c r="A119" i="2"/>
  <c r="C119" i="2"/>
  <c r="F119" i="2" l="1"/>
  <c r="E119" i="2" l="1"/>
  <c r="B120" i="2"/>
  <c r="D120" i="2" l="1"/>
  <c r="C120" i="2"/>
  <c r="F120" i="2" s="1"/>
  <c r="G120" i="2"/>
  <c r="A120" i="2"/>
  <c r="E120" i="2" l="1"/>
  <c r="B121" i="2"/>
  <c r="A121" i="2" l="1"/>
  <c r="G121" i="2"/>
  <c r="D121" i="2"/>
  <c r="C121" i="2"/>
  <c r="F121" i="2" s="1"/>
  <c r="E121" i="2" l="1"/>
  <c r="B122" i="2"/>
  <c r="G122" i="2"/>
  <c r="D122" i="2" l="1"/>
  <c r="A122" i="2"/>
  <c r="C122" i="2"/>
  <c r="F122" i="2" l="1"/>
  <c r="B123" i="2" l="1"/>
  <c r="E122" i="2"/>
  <c r="A123" i="2" l="1"/>
  <c r="G123" i="2"/>
  <c r="C123" i="2"/>
  <c r="D123" i="2"/>
  <c r="F123" i="2" l="1"/>
  <c r="E123" i="2" l="1"/>
  <c r="B124" i="2"/>
  <c r="G124" i="2" l="1"/>
  <c r="C124" i="2"/>
  <c r="D124" i="2"/>
  <c r="A124" i="2"/>
  <c r="F124" i="2" l="1"/>
  <c r="E124" i="2"/>
  <c r="B125" i="2"/>
  <c r="A125" i="2" l="1"/>
  <c r="C125" i="2"/>
  <c r="D125" i="2"/>
  <c r="G125" i="2"/>
  <c r="F125" i="2" l="1"/>
  <c r="B126" i="2" s="1"/>
  <c r="E125" i="2"/>
  <c r="C126" i="2" l="1"/>
  <c r="A126" i="2"/>
  <c r="D126" i="2"/>
  <c r="G126" i="2"/>
  <c r="F126" i="2" l="1"/>
  <c r="B127" i="2" l="1"/>
  <c r="E126" i="2"/>
  <c r="C127" i="2" l="1"/>
  <c r="D127" i="2"/>
  <c r="G127" i="2"/>
  <c r="A127" i="2"/>
  <c r="F127" i="2" l="1"/>
  <c r="B128" i="2"/>
  <c r="E127" i="2"/>
  <c r="D128" i="2" l="1"/>
  <c r="C128" i="2"/>
  <c r="G128" i="2"/>
  <c r="A128" i="2"/>
  <c r="F128" i="2" l="1"/>
  <c r="B129" i="2"/>
  <c r="E128" i="2"/>
  <c r="D129" i="2" l="1"/>
  <c r="C129" i="2"/>
  <c r="G129" i="2"/>
  <c r="A129" i="2"/>
  <c r="F129" i="2" l="1"/>
  <c r="B130" i="2" s="1"/>
  <c r="A130" i="2"/>
  <c r="C130" i="2"/>
  <c r="D130" i="2"/>
  <c r="G130" i="2"/>
  <c r="E129" i="2"/>
  <c r="F130" i="2" l="1"/>
  <c r="B131" i="2" s="1"/>
  <c r="G131" i="2" s="1"/>
  <c r="E130" i="2"/>
  <c r="A131" i="2" l="1"/>
  <c r="C131" i="2"/>
  <c r="F131" i="2" s="1"/>
  <c r="D131" i="2"/>
  <c r="E131" i="2" l="1"/>
  <c r="B132" i="2"/>
  <c r="D132" i="2"/>
  <c r="A132" i="2"/>
  <c r="C132" i="2"/>
  <c r="G132" i="2"/>
  <c r="F132" i="2" l="1"/>
  <c r="B133" i="2" l="1"/>
  <c r="E132" i="2"/>
  <c r="A133" i="2" l="1"/>
  <c r="G133" i="2"/>
  <c r="C133" i="2"/>
  <c r="D133" i="2"/>
  <c r="F133" i="2" l="1"/>
  <c r="E133" i="2" l="1"/>
  <c r="B134" i="2"/>
  <c r="A134" i="2" l="1"/>
  <c r="C134" i="2"/>
  <c r="G134" i="2"/>
  <c r="D134" i="2"/>
  <c r="F134" i="2" l="1"/>
  <c r="E134" i="2" l="1"/>
  <c r="B135" i="2"/>
  <c r="C135" i="2" l="1"/>
  <c r="D135" i="2"/>
  <c r="G135" i="2"/>
  <c r="A135" i="2"/>
  <c r="F135" i="2" l="1"/>
  <c r="B136" i="2" l="1"/>
  <c r="E135" i="2"/>
  <c r="D136" i="2" l="1"/>
  <c r="C136" i="2"/>
  <c r="G136" i="2"/>
  <c r="A136" i="2"/>
  <c r="F136" i="2" l="1"/>
  <c r="B137" i="2" s="1"/>
  <c r="E136" i="2" l="1"/>
  <c r="C137" i="2"/>
  <c r="D137" i="2"/>
  <c r="A137" i="2"/>
  <c r="G137" i="2"/>
  <c r="F137" i="2" l="1"/>
  <c r="B138" i="2" s="1"/>
  <c r="C138" i="2" s="1"/>
  <c r="A138" i="2" l="1"/>
  <c r="G138" i="2"/>
  <c r="D138" i="2"/>
  <c r="F138" i="2" s="1"/>
  <c r="B139" i="2" s="1"/>
  <c r="E137" i="2"/>
  <c r="E138" i="2" l="1"/>
  <c r="D139" i="2"/>
  <c r="A139" i="2"/>
  <c r="C139" i="2"/>
  <c r="G139" i="2"/>
  <c r="F139" i="2" l="1"/>
  <c r="B140" i="2" s="1"/>
  <c r="E139" i="2" l="1"/>
  <c r="C140" i="2"/>
  <c r="G140" i="2"/>
  <c r="A140" i="2"/>
  <c r="D140" i="2"/>
  <c r="F140" i="2" l="1"/>
  <c r="E140" i="2" s="1"/>
  <c r="B141" i="2" l="1"/>
  <c r="D141" i="2" s="1"/>
  <c r="G141" i="2" l="1"/>
  <c r="A141" i="2"/>
  <c r="C141" i="2"/>
  <c r="F141" i="2" s="1"/>
  <c r="B142" i="2" s="1"/>
  <c r="E141" i="2" l="1"/>
  <c r="G142" i="2"/>
  <c r="D142" i="2"/>
  <c r="C142" i="2"/>
  <c r="A142" i="2"/>
  <c r="F142" i="2" l="1"/>
  <c r="B143" i="2" l="1"/>
  <c r="E142" i="2"/>
  <c r="A143" i="2" l="1"/>
  <c r="C143" i="2"/>
  <c r="D143" i="2"/>
  <c r="G143" i="2"/>
  <c r="F143" i="2" l="1"/>
  <c r="B144" i="2" s="1"/>
  <c r="E143" i="2" l="1"/>
  <c r="G144" i="2"/>
  <c r="D144" i="2"/>
  <c r="A144" i="2"/>
  <c r="C144" i="2"/>
  <c r="F144" i="2" l="1"/>
  <c r="B145" i="2" s="1"/>
  <c r="E144" i="2" l="1"/>
  <c r="A145" i="2"/>
  <c r="D145" i="2"/>
  <c r="C145" i="2"/>
  <c r="G145" i="2"/>
  <c r="F145" i="2" l="1"/>
  <c r="E145" i="2" s="1"/>
  <c r="B146" i="2" l="1"/>
  <c r="A146" i="2" s="1"/>
  <c r="C146" i="2" l="1"/>
  <c r="G146" i="2"/>
  <c r="D146" i="2"/>
  <c r="F146" i="2" l="1"/>
  <c r="E146" i="2" s="1"/>
  <c r="B147" i="2" l="1"/>
  <c r="D147" i="2" s="1"/>
  <c r="A147" i="2"/>
  <c r="G147" i="2"/>
  <c r="C147" i="2"/>
  <c r="F147" i="2" s="1"/>
  <c r="B148" i="2" s="1"/>
  <c r="E147" i="2" l="1"/>
  <c r="C148" i="2"/>
  <c r="D148" i="2"/>
  <c r="A148" i="2"/>
  <c r="G148" i="2"/>
  <c r="F148" i="2" l="1"/>
  <c r="B149" i="2" s="1"/>
  <c r="D149" i="2" s="1"/>
  <c r="G149" i="2"/>
  <c r="E148" i="2" l="1"/>
  <c r="C149" i="2"/>
  <c r="F149" i="2" s="1"/>
  <c r="A149" i="2"/>
  <c r="B150" i="2" l="1"/>
  <c r="E149" i="2"/>
  <c r="A150" i="2" l="1"/>
  <c r="D150" i="2"/>
  <c r="G150" i="2"/>
  <c r="C150" i="2"/>
  <c r="F150" i="2" l="1"/>
  <c r="B151" i="2" s="1"/>
  <c r="D151" i="2" s="1"/>
  <c r="E150" i="2" l="1"/>
  <c r="A151" i="2"/>
  <c r="C151" i="2"/>
  <c r="F151" i="2"/>
  <c r="E151" i="2" s="1"/>
  <c r="G151" i="2"/>
  <c r="B152" i="2" l="1"/>
  <c r="G152" i="2"/>
  <c r="C152" i="2" l="1"/>
  <c r="D152" i="2"/>
  <c r="A152" i="2"/>
  <c r="F152" i="2" l="1"/>
  <c r="B153" i="2" l="1"/>
  <c r="E152" i="2"/>
  <c r="D153" i="2" l="1"/>
  <c r="C153" i="2"/>
  <c r="A153" i="2"/>
  <c r="G153" i="2"/>
  <c r="F153" i="2" l="1"/>
  <c r="B154" i="2" l="1"/>
  <c r="E153" i="2"/>
  <c r="A154" i="2" l="1"/>
  <c r="G154" i="2"/>
  <c r="D154" i="2"/>
  <c r="C154" i="2"/>
  <c r="F154" i="2" s="1"/>
  <c r="B155" i="2" s="1"/>
  <c r="D155" i="2" l="1"/>
  <c r="C155" i="2"/>
  <c r="A155" i="2"/>
  <c r="G155" i="2"/>
  <c r="E154" i="2"/>
  <c r="F155" i="2" l="1"/>
  <c r="B156" i="2" l="1"/>
  <c r="E155" i="2"/>
  <c r="D156" i="2" l="1"/>
  <c r="A156" i="2"/>
  <c r="C156" i="2"/>
  <c r="F156" i="2" s="1"/>
  <c r="B157" i="2" s="1"/>
  <c r="G156" i="2"/>
  <c r="E156" i="2" l="1"/>
  <c r="C157" i="2"/>
  <c r="A157" i="2"/>
  <c r="D157" i="2"/>
  <c r="G157" i="2"/>
  <c r="F157" i="2" l="1"/>
  <c r="B158" i="2" s="1"/>
  <c r="D158" i="2"/>
  <c r="A158" i="2"/>
  <c r="G158" i="2"/>
  <c r="C158" i="2"/>
  <c r="E157" i="2"/>
  <c r="F158" i="2" l="1"/>
  <c r="E158" i="2" l="1"/>
  <c r="B159" i="2"/>
  <c r="C159" i="2" l="1"/>
  <c r="D159" i="2"/>
  <c r="F159" i="2" s="1"/>
  <c r="B160" i="2" s="1"/>
  <c r="G159" i="2"/>
  <c r="A159" i="2"/>
  <c r="D160" i="2" l="1"/>
  <c r="G160" i="2"/>
  <c r="C160" i="2"/>
  <c r="A160" i="2"/>
  <c r="E159" i="2"/>
  <c r="F160" i="2" l="1"/>
  <c r="B161" i="2" l="1"/>
  <c r="E160" i="2"/>
  <c r="D161" i="2" l="1"/>
  <c r="C161" i="2"/>
  <c r="A161" i="2"/>
  <c r="G161" i="2"/>
  <c r="F161" i="2" l="1"/>
  <c r="B162" i="2" l="1"/>
  <c r="E161" i="2"/>
  <c r="G162" i="2" l="1"/>
  <c r="C162" i="2"/>
  <c r="A162" i="2"/>
  <c r="D162" i="2"/>
  <c r="F162" i="2" l="1"/>
  <c r="B163" i="2" l="1"/>
  <c r="E162" i="2"/>
  <c r="D163" i="2" l="1"/>
  <c r="C163" i="2"/>
  <c r="F163" i="2" s="1"/>
  <c r="B164" i="2" s="1"/>
  <c r="G163" i="2"/>
  <c r="A163" i="2"/>
  <c r="G164" i="2" l="1"/>
  <c r="D164" i="2"/>
  <c r="A164" i="2"/>
  <c r="C164" i="2"/>
  <c r="E163" i="2"/>
  <c r="F164" i="2" l="1"/>
  <c r="B165" i="2" s="1"/>
  <c r="A165" i="2" s="1"/>
  <c r="C165" i="2" l="1"/>
  <c r="E164" i="2"/>
  <c r="G165" i="2"/>
  <c r="D165" i="2"/>
  <c r="F165" i="2" l="1"/>
  <c r="B166" i="2"/>
  <c r="E165" i="2"/>
  <c r="G166" i="2" l="1"/>
  <c r="D166" i="2"/>
  <c r="C166" i="2"/>
  <c r="A166" i="2"/>
  <c r="F166" i="2" l="1"/>
  <c r="B167" i="2"/>
  <c r="E166" i="2"/>
  <c r="G167" i="2"/>
  <c r="A167" i="2" l="1"/>
  <c r="D167" i="2"/>
  <c r="C167" i="2"/>
  <c r="F167" i="2" l="1"/>
  <c r="B168" i="2"/>
  <c r="E167" i="2"/>
  <c r="C168" i="2" l="1"/>
  <c r="A168" i="2"/>
  <c r="G168" i="2"/>
  <c r="D168" i="2"/>
  <c r="F168" i="2" l="1"/>
  <c r="B169" i="2" l="1"/>
  <c r="E168" i="2"/>
  <c r="C169" i="2" l="1"/>
  <c r="A169" i="2"/>
  <c r="G169" i="2"/>
  <c r="D169" i="2"/>
  <c r="F169" i="2" l="1"/>
  <c r="B170" i="2" l="1"/>
  <c r="E169" i="2"/>
  <c r="A170" i="2" l="1"/>
  <c r="C170" i="2"/>
  <c r="D170" i="2"/>
  <c r="G170" i="2"/>
  <c r="F170" i="2" l="1"/>
  <c r="B171" i="2" l="1"/>
  <c r="E170" i="2"/>
  <c r="A171" i="2" l="1"/>
  <c r="D171" i="2"/>
  <c r="G171" i="2"/>
  <c r="C171" i="2"/>
  <c r="F171" i="2" l="1"/>
  <c r="B172" i="2"/>
  <c r="E171" i="2"/>
  <c r="G172" i="2" l="1"/>
  <c r="D172" i="2"/>
  <c r="A172" i="2"/>
  <c r="C172" i="2"/>
  <c r="F172" i="2" l="1"/>
  <c r="B173" i="2" l="1"/>
  <c r="E172" i="2"/>
  <c r="A173" i="2" l="1"/>
  <c r="C173" i="2"/>
  <c r="F173" i="2" s="1"/>
  <c r="B174" i="2" s="1"/>
  <c r="D173" i="2"/>
  <c r="G173" i="2"/>
  <c r="C174" i="2" l="1"/>
  <c r="G174" i="2"/>
  <c r="D174" i="2"/>
  <c r="A174" i="2"/>
  <c r="E173" i="2"/>
  <c r="F174" i="2" l="1"/>
  <c r="B175" i="2" l="1"/>
  <c r="E174" i="2"/>
  <c r="D175" i="2" l="1"/>
  <c r="G175" i="2"/>
  <c r="C175" i="2"/>
  <c r="F175" i="2"/>
  <c r="B176" i="2" s="1"/>
  <c r="A175" i="2"/>
  <c r="A176" i="2" l="1"/>
  <c r="C176" i="2"/>
  <c r="D176" i="2"/>
  <c r="F176" i="2"/>
  <c r="B177" i="2" s="1"/>
  <c r="G176" i="2"/>
  <c r="E175" i="2"/>
  <c r="A177" i="2" l="1"/>
  <c r="G177" i="2"/>
  <c r="C177" i="2"/>
  <c r="D177" i="2"/>
  <c r="F177" i="2" s="1"/>
  <c r="B178" i="2" s="1"/>
  <c r="E176" i="2"/>
  <c r="C178" i="2" l="1"/>
  <c r="D178" i="2"/>
  <c r="G178" i="2"/>
  <c r="A178" i="2"/>
  <c r="E177" i="2"/>
  <c r="F178" i="2" l="1"/>
  <c r="B179" i="2" l="1"/>
  <c r="E178" i="2"/>
  <c r="G179" i="2" l="1"/>
  <c r="D179" i="2"/>
  <c r="A179" i="2"/>
  <c r="C179" i="2"/>
  <c r="F179" i="2" s="1"/>
  <c r="B180" i="2" l="1"/>
  <c r="E179" i="2"/>
  <c r="D180" i="2" l="1"/>
  <c r="G180" i="2"/>
  <c r="A180" i="2"/>
  <c r="C180" i="2"/>
  <c r="F180" i="2" s="1"/>
  <c r="B181" i="2" l="1"/>
  <c r="E180" i="2"/>
  <c r="D181" i="2" l="1"/>
  <c r="A181" i="2"/>
  <c r="G181" i="2"/>
  <c r="C181" i="2"/>
  <c r="F181" i="2" s="1"/>
  <c r="B182" i="2" s="1"/>
  <c r="G182" i="2"/>
  <c r="A182" i="2" l="1"/>
  <c r="D182" i="2"/>
  <c r="C182" i="2"/>
  <c r="F182" i="2" s="1"/>
  <c r="E181" i="2"/>
  <c r="B183" i="2" l="1"/>
  <c r="E182" i="2"/>
  <c r="C183" i="2" l="1"/>
  <c r="A183" i="2"/>
  <c r="G183" i="2"/>
  <c r="D183" i="2"/>
  <c r="F183" i="2" l="1"/>
  <c r="B184" i="2" l="1"/>
  <c r="E183" i="2"/>
  <c r="A184" i="2" l="1"/>
  <c r="C184" i="2"/>
  <c r="D184" i="2"/>
  <c r="G184" i="2"/>
  <c r="F184" i="2" l="1"/>
  <c r="E184" i="2" s="1"/>
  <c r="B185" i="2"/>
  <c r="A185" i="2" l="1"/>
  <c r="C185" i="2"/>
  <c r="D185" i="2"/>
  <c r="G185" i="2"/>
  <c r="F185" i="2" l="1"/>
  <c r="B186" i="2" s="1"/>
  <c r="A186" i="2"/>
  <c r="D186" i="2"/>
  <c r="C186" i="2"/>
  <c r="F186" i="2" s="1"/>
  <c r="G186" i="2"/>
  <c r="E185" i="2"/>
  <c r="B187" i="2" l="1"/>
  <c r="E186" i="2"/>
  <c r="C187" i="2" l="1"/>
  <c r="A187" i="2"/>
  <c r="D187" i="2"/>
  <c r="F187" i="2" s="1"/>
  <c r="B188" i="2" s="1"/>
  <c r="G187" i="2"/>
  <c r="G188" i="2" l="1"/>
  <c r="C188" i="2"/>
  <c r="D188" i="2"/>
  <c r="A188" i="2"/>
  <c r="E187" i="2"/>
  <c r="F188" i="2" l="1"/>
  <c r="E188" i="2"/>
  <c r="B189" i="2"/>
  <c r="G189" i="2" l="1"/>
  <c r="D189" i="2"/>
  <c r="C189" i="2"/>
  <c r="F189" i="2"/>
  <c r="B190" i="2" s="1"/>
  <c r="A189" i="2"/>
  <c r="C190" i="2" l="1"/>
  <c r="A190" i="2"/>
  <c r="G190" i="2"/>
  <c r="D190" i="2"/>
  <c r="F190" i="2" s="1"/>
  <c r="B191" i="2" s="1"/>
  <c r="E189" i="2"/>
  <c r="D191" i="2" l="1"/>
  <c r="A191" i="2"/>
  <c r="C191" i="2"/>
  <c r="G191" i="2"/>
  <c r="E190" i="2"/>
  <c r="F191" i="2" l="1"/>
  <c r="B192" i="2" l="1"/>
  <c r="E191" i="2"/>
  <c r="A192" i="2" l="1"/>
  <c r="D192" i="2"/>
  <c r="C192" i="2"/>
  <c r="F192" i="2" s="1"/>
  <c r="G192" i="2"/>
  <c r="B193" i="2" l="1"/>
  <c r="E192" i="2"/>
  <c r="G193" i="2" l="1"/>
  <c r="A193" i="2"/>
  <c r="C193" i="2"/>
  <c r="D193" i="2"/>
  <c r="F193" i="2" l="1"/>
  <c r="B194" i="2" l="1"/>
  <c r="E193" i="2"/>
  <c r="C194" i="2" l="1"/>
  <c r="G194" i="2"/>
  <c r="D194" i="2"/>
  <c r="F194" i="2" s="1"/>
  <c r="A194" i="2"/>
  <c r="B195" i="2" l="1"/>
  <c r="E194" i="2"/>
  <c r="D195" i="2" l="1"/>
  <c r="A195" i="2"/>
  <c r="F195" i="2"/>
  <c r="B196" i="2" s="1"/>
  <c r="G195" i="2"/>
  <c r="C195" i="2"/>
  <c r="G196" i="2" l="1"/>
  <c r="D196" i="2"/>
  <c r="C196" i="2"/>
  <c r="F196" i="2" s="1"/>
  <c r="A196" i="2"/>
  <c r="E195" i="2"/>
  <c r="B197" i="2" l="1"/>
  <c r="E196" i="2"/>
  <c r="A197" i="2"/>
  <c r="D197" i="2"/>
  <c r="C197" i="2"/>
  <c r="G197" i="2"/>
  <c r="F197" i="2" l="1"/>
  <c r="B198" i="2" l="1"/>
  <c r="E197" i="2"/>
  <c r="A198" i="2" l="1"/>
  <c r="C198" i="2"/>
  <c r="G198" i="2"/>
  <c r="D198" i="2"/>
  <c r="F198" i="2" l="1"/>
  <c r="B199" i="2"/>
  <c r="E198" i="2"/>
  <c r="G199" i="2" l="1"/>
  <c r="C199" i="2"/>
  <c r="A199" i="2"/>
  <c r="D199" i="2"/>
  <c r="F199" i="2" l="1"/>
  <c r="E199" i="2"/>
  <c r="B200" i="2"/>
  <c r="D200" i="2" l="1"/>
  <c r="C200" i="2"/>
  <c r="F200" i="2" s="1"/>
  <c r="B201" i="2" s="1"/>
  <c r="A200" i="2"/>
  <c r="G200" i="2"/>
  <c r="G201" i="2" l="1"/>
  <c r="A201" i="2"/>
  <c r="D201" i="2"/>
  <c r="C201" i="2"/>
  <c r="F201" i="2" s="1"/>
  <c r="E200" i="2"/>
  <c r="E201" i="2" l="1"/>
  <c r="B202" i="2"/>
  <c r="A202" i="2" l="1"/>
  <c r="G202" i="2"/>
  <c r="C202" i="2"/>
  <c r="D202" i="2"/>
  <c r="F202" i="2" l="1"/>
  <c r="E202" i="2"/>
  <c r="B203" i="2"/>
  <c r="D203" i="2" l="1"/>
  <c r="A203" i="2"/>
  <c r="G203" i="2"/>
  <c r="C203" i="2"/>
  <c r="F203" i="2" l="1"/>
  <c r="E203" i="2" l="1"/>
  <c r="B204" i="2"/>
  <c r="A204" i="2" l="1"/>
  <c r="G204" i="2"/>
  <c r="D204" i="2"/>
  <c r="C204" i="2"/>
  <c r="F204" i="2" s="1"/>
  <c r="B205" i="2" l="1"/>
  <c r="E204" i="2"/>
  <c r="D205" i="2"/>
  <c r="C205" i="2"/>
  <c r="F205" i="2" s="1"/>
  <c r="G205" i="2"/>
  <c r="A205" i="2"/>
  <c r="B206" i="2" l="1"/>
  <c r="E205" i="2"/>
  <c r="G206" i="2" l="1"/>
  <c r="C206" i="2"/>
  <c r="D206" i="2"/>
  <c r="A206" i="2"/>
  <c r="F206" i="2" l="1"/>
  <c r="E206" i="2"/>
  <c r="B207" i="2"/>
  <c r="A207" i="2" l="1"/>
  <c r="D207" i="2"/>
  <c r="G207" i="2"/>
  <c r="C207" i="2"/>
  <c r="F207" i="2" l="1"/>
  <c r="E207" i="2"/>
  <c r="B208" i="2"/>
  <c r="A208" i="2" l="1"/>
  <c r="C208" i="2"/>
  <c r="G208" i="2"/>
  <c r="D208" i="2"/>
  <c r="F208" i="2" l="1"/>
  <c r="E208" i="2"/>
  <c r="B209" i="2"/>
  <c r="D209" i="2" l="1"/>
  <c r="C209" i="2"/>
  <c r="F209" i="2" s="1"/>
  <c r="A209" i="2"/>
  <c r="G209" i="2"/>
  <c r="B210" i="2" l="1"/>
  <c r="E209" i="2"/>
  <c r="G210" i="2" l="1"/>
  <c r="C210" i="2"/>
  <c r="A210" i="2"/>
  <c r="D210" i="2"/>
  <c r="F210" i="2" l="1"/>
  <c r="E210" i="2" s="1"/>
  <c r="B211" i="2" l="1"/>
  <c r="G211" i="2"/>
  <c r="D211" i="2"/>
  <c r="A211" i="2"/>
  <c r="C211" i="2"/>
  <c r="F211" i="2" l="1"/>
  <c r="E211" i="2" l="1"/>
  <c r="B212" i="2"/>
  <c r="G212" i="2"/>
  <c r="C212" i="2" l="1"/>
  <c r="D212" i="2"/>
  <c r="F212" i="2" s="1"/>
  <c r="B213" i="2" s="1"/>
  <c r="A212" i="2"/>
  <c r="C213" i="2" l="1"/>
  <c r="D213" i="2"/>
  <c r="A213" i="2"/>
  <c r="G213" i="2"/>
  <c r="E212" i="2"/>
  <c r="F213" i="2" l="1"/>
  <c r="B214" i="2" l="1"/>
  <c r="E213" i="2"/>
  <c r="A214" i="2" l="1"/>
  <c r="D214" i="2"/>
  <c r="C214" i="2"/>
  <c r="G214" i="2"/>
  <c r="F214" i="2" l="1"/>
  <c r="B215" i="2" s="1"/>
  <c r="E214" i="2"/>
  <c r="G215" i="2" l="1"/>
  <c r="D215" i="2"/>
  <c r="C215" i="2"/>
  <c r="A215" i="2"/>
  <c r="F215" i="2" l="1"/>
  <c r="B216" i="2"/>
  <c r="E215" i="2"/>
  <c r="A216" i="2" l="1"/>
  <c r="G216" i="2"/>
  <c r="C216" i="2"/>
  <c r="D216" i="2"/>
  <c r="F216" i="2" l="1"/>
  <c r="E216" i="2" s="1"/>
  <c r="B217" i="2"/>
  <c r="C217" i="2" s="1"/>
  <c r="A217" i="2" l="1"/>
  <c r="G217" i="2"/>
  <c r="D217" i="2"/>
  <c r="F217" i="2" s="1"/>
  <c r="E217" i="2" s="1"/>
  <c r="B218" i="2" l="1"/>
  <c r="G218" i="2" s="1"/>
  <c r="D218" i="2"/>
  <c r="C218" i="2" l="1"/>
  <c r="F218" i="2" s="1"/>
  <c r="B219" i="2" s="1"/>
  <c r="G219" i="2" s="1"/>
  <c r="A218" i="2"/>
  <c r="E218" i="2"/>
  <c r="C219" i="2"/>
  <c r="D219" i="2"/>
  <c r="A219" i="2"/>
  <c r="F219" i="2" l="1"/>
  <c r="E219" i="2" s="1"/>
  <c r="B220" i="2"/>
  <c r="A220" i="2" s="1"/>
  <c r="D220" i="2" l="1"/>
  <c r="G220" i="2"/>
  <c r="C220" i="2"/>
  <c r="F220" i="2" l="1"/>
  <c r="B221" i="2" s="1"/>
  <c r="E220" i="2" l="1"/>
  <c r="C221" i="2"/>
  <c r="D221" i="2"/>
  <c r="A221" i="2"/>
  <c r="G221" i="2"/>
  <c r="F221" i="2" l="1"/>
  <c r="E221" i="2" s="1"/>
  <c r="B222" i="2" l="1"/>
  <c r="G222" i="2" s="1"/>
  <c r="D222" i="2"/>
  <c r="A222" i="2" l="1"/>
  <c r="C222" i="2"/>
  <c r="F222" i="2" s="1"/>
  <c r="E222" i="2" s="1"/>
  <c r="B223" i="2" l="1"/>
  <c r="C223" i="2" s="1"/>
  <c r="A223" i="2" l="1"/>
  <c r="G223" i="2"/>
  <c r="D223" i="2"/>
  <c r="F223" i="2" s="1"/>
  <c r="E223" i="2" s="1"/>
  <c r="B224" i="2" l="1"/>
  <c r="C224" i="2"/>
  <c r="G224" i="2"/>
  <c r="A224" i="2"/>
  <c r="D224" i="2"/>
  <c r="F224" i="2" l="1"/>
  <c r="E224" i="2" s="1"/>
  <c r="B225" i="2" l="1"/>
  <c r="D225" i="2" s="1"/>
  <c r="C225" i="2" l="1"/>
  <c r="F225" i="2" s="1"/>
  <c r="B226" i="2" s="1"/>
  <c r="A226" i="2" s="1"/>
  <c r="G225" i="2"/>
  <c r="A225" i="2"/>
  <c r="E225" i="2" l="1"/>
  <c r="G226" i="2"/>
  <c r="D226" i="2"/>
  <c r="C226" i="2"/>
  <c r="F226" i="2" l="1"/>
  <c r="B227" i="2" s="1"/>
  <c r="C227" i="2" s="1"/>
  <c r="E226" i="2" l="1"/>
  <c r="D227" i="2"/>
  <c r="F227" i="2" s="1"/>
  <c r="A227" i="2"/>
  <c r="G227" i="2"/>
  <c r="E227" i="2" l="1"/>
  <c r="B228" i="2"/>
  <c r="A228" i="2" l="1"/>
  <c r="G228" i="2"/>
  <c r="C228" i="2"/>
  <c r="D228" i="2"/>
  <c r="F228" i="2" l="1"/>
  <c r="B229" i="2" l="1"/>
  <c r="E228" i="2"/>
  <c r="G229" i="2" l="1"/>
  <c r="C229" i="2"/>
  <c r="A229" i="2"/>
  <c r="D229" i="2"/>
  <c r="F229" i="2" l="1"/>
  <c r="B230" i="2" s="1"/>
  <c r="G230" i="2" s="1"/>
  <c r="D230" i="2" l="1"/>
  <c r="E229" i="2"/>
  <c r="C230" i="2"/>
  <c r="A230" i="2"/>
  <c r="F230" i="2" l="1"/>
  <c r="B231" i="2" s="1"/>
  <c r="A231" i="2" s="1"/>
  <c r="G231" i="2" l="1"/>
  <c r="D231" i="2"/>
  <c r="E230" i="2"/>
  <c r="C231" i="2"/>
  <c r="F231" i="2" l="1"/>
  <c r="E231" i="2" s="1"/>
  <c r="B232" i="2" l="1"/>
  <c r="A232" i="2" s="1"/>
  <c r="D232" i="2" l="1"/>
  <c r="G232" i="2"/>
  <c r="C232" i="2"/>
  <c r="F232" i="2" l="1"/>
  <c r="B233" i="2" s="1"/>
  <c r="D233" i="2" s="1"/>
  <c r="G233" i="2"/>
  <c r="A233" i="2" l="1"/>
  <c r="C233" i="2"/>
  <c r="F233" i="2" s="1"/>
  <c r="E232" i="2"/>
  <c r="B234" i="2" l="1"/>
  <c r="E233" i="2"/>
  <c r="D234" i="2" l="1"/>
  <c r="A234" i="2"/>
  <c r="G234" i="2"/>
  <c r="C234" i="2"/>
  <c r="F234" i="2" l="1"/>
  <c r="B235" i="2" s="1"/>
  <c r="G235" i="2" s="1"/>
  <c r="C235" i="2" l="1"/>
  <c r="E234" i="2"/>
  <c r="D235" i="2"/>
  <c r="A235" i="2"/>
  <c r="F235" i="2" l="1"/>
  <c r="E235" i="2" s="1"/>
  <c r="B236" i="2" l="1"/>
  <c r="A236" i="2" s="1"/>
  <c r="C236" i="2" l="1"/>
  <c r="G236" i="2"/>
  <c r="D236" i="2"/>
  <c r="F236" i="2" l="1"/>
  <c r="B237" i="2" s="1"/>
  <c r="C237" i="2" s="1"/>
  <c r="D237" i="2" l="1"/>
  <c r="F237" i="2" s="1"/>
  <c r="E237" i="2" s="1"/>
  <c r="G237" i="2"/>
  <c r="A237" i="2"/>
  <c r="E236" i="2"/>
  <c r="B238" i="2" l="1"/>
  <c r="D238" i="2" s="1"/>
  <c r="C238" i="2" l="1"/>
  <c r="F238" i="2" s="1"/>
  <c r="G238" i="2"/>
  <c r="A238" i="2"/>
  <c r="B239" i="2" l="1"/>
  <c r="E238" i="2"/>
  <c r="A239" i="2" l="1"/>
  <c r="G239" i="2"/>
  <c r="C239" i="2"/>
  <c r="D239" i="2"/>
  <c r="F239" i="2" s="1"/>
  <c r="B240" i="2" s="1"/>
  <c r="E239" i="2" l="1"/>
  <c r="C240" i="2"/>
  <c r="A240" i="2"/>
  <c r="G240" i="2"/>
  <c r="D240" i="2"/>
  <c r="F240" i="2" l="1"/>
  <c r="B241" i="2" s="1"/>
  <c r="G241" i="2" s="1"/>
  <c r="E240" i="2" l="1"/>
  <c r="A241" i="2"/>
  <c r="D241" i="2"/>
  <c r="C241" i="2"/>
  <c r="F241" i="2" l="1"/>
  <c r="B242" i="2" s="1"/>
  <c r="A242" i="2" s="1"/>
  <c r="G242" i="2"/>
  <c r="D242" i="2" l="1"/>
  <c r="C242" i="2"/>
  <c r="E241" i="2"/>
  <c r="F242" i="2" l="1"/>
  <c r="E242" i="2" s="1"/>
  <c r="B243" i="2" l="1"/>
  <c r="D243" i="2" l="1"/>
  <c r="G243" i="2"/>
  <c r="A243" i="2"/>
  <c r="C243" i="2"/>
  <c r="F243" i="2" l="1"/>
  <c r="E243" i="2" l="1"/>
  <c r="B244" i="2"/>
  <c r="C244" i="2" l="1"/>
  <c r="G244" i="2"/>
  <c r="A244" i="2"/>
  <c r="D244" i="2"/>
  <c r="F244" i="2" l="1"/>
  <c r="B245" i="2" l="1"/>
  <c r="E244" i="2"/>
  <c r="A245" i="2" l="1"/>
  <c r="D245" i="2"/>
  <c r="C245" i="2"/>
  <c r="G245" i="2"/>
  <c r="F245" i="2" l="1"/>
  <c r="B246" i="2" s="1"/>
  <c r="G246" i="2" s="1"/>
  <c r="C246" i="2"/>
  <c r="A246" i="2" l="1"/>
  <c r="D246" i="2"/>
  <c r="F246" i="2" s="1"/>
  <c r="B247" i="2" s="1"/>
  <c r="G247" i="2" s="1"/>
  <c r="E245" i="2"/>
  <c r="D247" i="2" l="1"/>
  <c r="A247" i="2"/>
  <c r="C247" i="2"/>
  <c r="E246" i="2"/>
  <c r="F247" i="2" l="1"/>
  <c r="B248" i="2" s="1"/>
  <c r="A248" i="2" s="1"/>
  <c r="C248" i="2" l="1"/>
  <c r="G248" i="2"/>
  <c r="E247" i="2"/>
  <c r="D248" i="2"/>
  <c r="F248" i="2" l="1"/>
  <c r="E248" i="2" l="1"/>
  <c r="B249" i="2"/>
  <c r="A249" i="2" l="1"/>
  <c r="D249" i="2"/>
  <c r="C249" i="2"/>
  <c r="G249" i="2"/>
  <c r="F249" i="2" l="1"/>
  <c r="E249" i="2" l="1"/>
  <c r="B250" i="2"/>
  <c r="A250" i="2" l="1"/>
  <c r="G250" i="2"/>
  <c r="D250" i="2"/>
  <c r="C250" i="2"/>
  <c r="F250" i="2" s="1"/>
  <c r="B251" i="2" s="1"/>
  <c r="C251" i="2" s="1"/>
  <c r="A251" i="2" l="1"/>
  <c r="E250" i="2"/>
  <c r="D251" i="2"/>
  <c r="F251" i="2" s="1"/>
  <c r="E251" i="2" s="1"/>
  <c r="G251" i="2"/>
  <c r="B252" i="2" l="1"/>
  <c r="D252" i="2" s="1"/>
  <c r="A252" i="2"/>
  <c r="C252" i="2"/>
  <c r="F252" i="2" s="1"/>
  <c r="B253" i="2" s="1"/>
  <c r="C253" i="2" s="1"/>
  <c r="G252" i="2"/>
  <c r="A253" i="2" l="1"/>
  <c r="G253" i="2"/>
  <c r="D253" i="2"/>
  <c r="F253" i="2" s="1"/>
  <c r="B254" i="2" s="1"/>
  <c r="D254" i="2" s="1"/>
  <c r="E252" i="2"/>
  <c r="A254" i="2" l="1"/>
  <c r="E253" i="2"/>
  <c r="C254" i="2"/>
  <c r="F254" i="2" s="1"/>
  <c r="B255" i="2" s="1"/>
  <c r="G254" i="2"/>
  <c r="G255" i="2" l="1"/>
  <c r="D255" i="2"/>
  <c r="A255" i="2"/>
  <c r="C255" i="2"/>
  <c r="E254" i="2"/>
  <c r="F255" i="2" l="1"/>
  <c r="E255" i="2" s="1"/>
  <c r="B256" i="2" l="1"/>
  <c r="D256" i="2" s="1"/>
  <c r="G256" i="2" l="1"/>
  <c r="A256" i="2"/>
  <c r="C256" i="2"/>
  <c r="F256" i="2" s="1"/>
  <c r="E256" i="2" s="1"/>
  <c r="B257" i="2"/>
  <c r="C257" i="2" s="1"/>
  <c r="A257" i="2" l="1"/>
  <c r="D257" i="2"/>
  <c r="F257" i="2" s="1"/>
  <c r="G257" i="2"/>
  <c r="B258" i="2" l="1"/>
  <c r="E257" i="2"/>
  <c r="C258" i="2" l="1"/>
  <c r="A258" i="2"/>
  <c r="D258" i="2"/>
  <c r="G258" i="2"/>
  <c r="F258" i="2" l="1"/>
  <c r="B259" i="2" s="1"/>
  <c r="D259" i="2" s="1"/>
  <c r="G259" i="2" l="1"/>
  <c r="A259" i="2"/>
  <c r="C259" i="2"/>
  <c r="F259" i="2" s="1"/>
  <c r="B260" i="2" s="1"/>
  <c r="C260" i="2" s="1"/>
  <c r="E258" i="2"/>
  <c r="E259" i="2" l="1"/>
  <c r="D260" i="2"/>
  <c r="F260" i="2" s="1"/>
  <c r="G260" i="2"/>
  <c r="A260" i="2"/>
  <c r="B261" i="2" l="1"/>
  <c r="D261" i="2" s="1"/>
  <c r="E260" i="2"/>
  <c r="A261" i="2" l="1"/>
  <c r="C261" i="2"/>
  <c r="F261" i="2" s="1"/>
  <c r="G261" i="2"/>
  <c r="B262" i="2" l="1"/>
  <c r="E261" i="2"/>
  <c r="D262" i="2" l="1"/>
  <c r="A262" i="2"/>
  <c r="G262" i="2"/>
  <c r="C262" i="2"/>
  <c r="F262" i="2" l="1"/>
  <c r="B263" i="2" l="1"/>
  <c r="E262" i="2"/>
  <c r="D263" i="2" l="1"/>
  <c r="G263" i="2"/>
  <c r="A263" i="2"/>
  <c r="C263" i="2"/>
  <c r="F263" i="2" l="1"/>
  <c r="B264" i="2" s="1"/>
  <c r="G264" i="2" s="1"/>
  <c r="C264" i="2" l="1"/>
  <c r="E263" i="2"/>
  <c r="D264" i="2"/>
  <c r="A264" i="2"/>
  <c r="F264" i="2" l="1"/>
  <c r="B265" i="2" s="1"/>
  <c r="D265" i="2" s="1"/>
  <c r="E264" i="2" l="1"/>
  <c r="G265" i="2"/>
  <c r="A265" i="2"/>
  <c r="C265" i="2"/>
  <c r="F265" i="2" s="1"/>
  <c r="E265" i="2" s="1"/>
  <c r="B266" i="2" l="1"/>
  <c r="A266" i="2" s="1"/>
  <c r="C266" i="2" l="1"/>
  <c r="D266" i="2"/>
  <c r="G266" i="2"/>
  <c r="F266" i="2" l="1"/>
  <c r="E266" i="2" s="1"/>
  <c r="B267" i="2" l="1"/>
  <c r="C267" i="2" s="1"/>
  <c r="D267" i="2"/>
  <c r="F267" i="2" s="1"/>
  <c r="B268" i="2" s="1"/>
  <c r="G268" i="2" s="1"/>
  <c r="A267" i="2" l="1"/>
  <c r="G267" i="2"/>
  <c r="C268" i="2"/>
  <c r="E267" i="2"/>
  <c r="A268" i="2"/>
  <c r="D268" i="2"/>
  <c r="F268" i="2" l="1"/>
  <c r="B269" i="2" s="1"/>
  <c r="E268" i="2"/>
  <c r="C269" i="2"/>
  <c r="A269" i="2"/>
  <c r="D269" i="2" l="1"/>
  <c r="G269" i="2"/>
  <c r="F269" i="2" l="1"/>
  <c r="B270" i="2" l="1"/>
  <c r="E269" i="2"/>
  <c r="G270" i="2" l="1"/>
  <c r="A270" i="2"/>
  <c r="C270" i="2"/>
  <c r="D270" i="2"/>
  <c r="F270" i="2" l="1"/>
  <c r="E270" i="2" l="1"/>
  <c r="B271" i="2"/>
  <c r="D271" i="2" l="1"/>
  <c r="C271" i="2"/>
  <c r="F271" i="2" s="1"/>
  <c r="G271" i="2"/>
  <c r="A271" i="2"/>
  <c r="E271" i="2" l="1"/>
  <c r="B272" i="2"/>
  <c r="G272" i="2"/>
  <c r="C272" i="2" l="1"/>
  <c r="A272" i="2"/>
  <c r="D272" i="2"/>
  <c r="F272" i="2" s="1"/>
  <c r="B273" i="2" l="1"/>
  <c r="E272" i="2"/>
  <c r="A273" i="2" l="1"/>
  <c r="C273" i="2"/>
  <c r="D273" i="2"/>
  <c r="G273" i="2"/>
  <c r="F273" i="2" l="1"/>
  <c r="B274" i="2" l="1"/>
  <c r="E273" i="2"/>
  <c r="C274" i="2" l="1"/>
  <c r="A274" i="2"/>
  <c r="D274" i="2"/>
  <c r="F274" i="2" s="1"/>
  <c r="B275" i="2" s="1"/>
  <c r="G274" i="2"/>
  <c r="A275" i="2" l="1"/>
  <c r="C275" i="2"/>
  <c r="D275" i="2"/>
  <c r="G275" i="2"/>
  <c r="E274" i="2"/>
  <c r="F275" i="2" l="1"/>
  <c r="E275" i="2"/>
  <c r="B276" i="2"/>
  <c r="A276" i="2" l="1"/>
  <c r="D276" i="2"/>
  <c r="G276" i="2"/>
  <c r="C276" i="2"/>
  <c r="F276" i="2" s="1"/>
  <c r="B277" i="2" l="1"/>
  <c r="E276" i="2"/>
  <c r="A277" i="2" l="1"/>
  <c r="C277" i="2"/>
  <c r="G277" i="2"/>
  <c r="D277" i="2"/>
  <c r="F277" i="2" l="1"/>
  <c r="B278" i="2"/>
  <c r="E277" i="2"/>
  <c r="G278" i="2" l="1"/>
  <c r="A278" i="2"/>
  <c r="C278" i="2"/>
  <c r="D278" i="2"/>
  <c r="F278" i="2" l="1"/>
  <c r="B279" i="2"/>
  <c r="E278" i="2"/>
  <c r="G279" i="2" l="1"/>
  <c r="D279" i="2"/>
  <c r="A279" i="2"/>
  <c r="C279" i="2"/>
  <c r="F279" i="2" s="1"/>
  <c r="E279" i="2" l="1"/>
  <c r="B280" i="2"/>
  <c r="A280" i="2" l="1"/>
  <c r="C280" i="2"/>
  <c r="G280" i="2"/>
  <c r="D280" i="2"/>
  <c r="F280" i="2" l="1"/>
  <c r="B281" i="2" s="1"/>
  <c r="E280" i="2"/>
  <c r="A281" i="2"/>
  <c r="C281" i="2"/>
  <c r="D281" i="2"/>
  <c r="G281" i="2"/>
  <c r="F281" i="2" l="1"/>
  <c r="B282" i="2" l="1"/>
  <c r="E281" i="2"/>
  <c r="G282" i="2" l="1"/>
  <c r="C282" i="2"/>
  <c r="A282" i="2"/>
  <c r="D282" i="2"/>
  <c r="F282" i="2" l="1"/>
  <c r="B283" i="2"/>
  <c r="E282" i="2"/>
  <c r="D283" i="2" l="1"/>
  <c r="A283" i="2"/>
  <c r="C283" i="2"/>
  <c r="G283" i="2"/>
  <c r="F283" i="2" l="1"/>
  <c r="E283" i="2" l="1"/>
  <c r="B284" i="2"/>
  <c r="G284" i="2" l="1"/>
  <c r="C284" i="2"/>
  <c r="D284" i="2"/>
  <c r="A284" i="2"/>
  <c r="F284" i="2" l="1"/>
  <c r="B285" i="2" s="1"/>
  <c r="E284" i="2"/>
  <c r="C285" i="2"/>
  <c r="G285" i="2"/>
  <c r="A285" i="2"/>
  <c r="D285" i="2"/>
  <c r="F285" i="2" l="1"/>
  <c r="B286" i="2" s="1"/>
  <c r="C286" i="2" s="1"/>
  <c r="E285" i="2"/>
  <c r="G286" i="2" l="1"/>
  <c r="D286" i="2"/>
  <c r="F286" i="2" s="1"/>
  <c r="A286" i="2"/>
  <c r="E286" i="2" l="1"/>
  <c r="B287" i="2"/>
  <c r="A287" i="2" s="1"/>
  <c r="C287" i="2"/>
  <c r="G287" i="2"/>
  <c r="D287" i="2" l="1"/>
  <c r="F287" i="2"/>
  <c r="B288" i="2" l="1"/>
  <c r="E287" i="2"/>
  <c r="A288" i="2" l="1"/>
  <c r="D288" i="2"/>
  <c r="C288" i="2"/>
  <c r="G288" i="2"/>
  <c r="F288" i="2" l="1"/>
  <c r="B289" i="2" s="1"/>
  <c r="D289" i="2" s="1"/>
  <c r="E288" i="2"/>
  <c r="C289" i="2" l="1"/>
  <c r="F289" i="2" s="1"/>
  <c r="A289" i="2"/>
  <c r="G289" i="2"/>
  <c r="E289" i="2" l="1"/>
  <c r="B290" i="2"/>
  <c r="C290" i="2" l="1"/>
  <c r="G290" i="2"/>
  <c r="D290" i="2"/>
  <c r="A290" i="2"/>
  <c r="F290" i="2" l="1"/>
  <c r="B291" i="2" l="1"/>
  <c r="E290" i="2"/>
  <c r="D291" i="2" l="1"/>
  <c r="G291" i="2"/>
  <c r="C291" i="2"/>
  <c r="F291" i="2" s="1"/>
  <c r="A291" i="2"/>
  <c r="B292" i="2" l="1"/>
  <c r="E291" i="2"/>
  <c r="G292" i="2" l="1"/>
  <c r="D292" i="2"/>
  <c r="A292" i="2"/>
  <c r="C292" i="2"/>
  <c r="F292" i="2" l="1"/>
  <c r="E292" i="2" s="1"/>
  <c r="B293" i="2"/>
  <c r="A293" i="2" l="1"/>
  <c r="C293" i="2"/>
  <c r="D293" i="2"/>
  <c r="G293" i="2"/>
  <c r="F293" i="2" l="1"/>
  <c r="B294" i="2"/>
  <c r="E293" i="2"/>
  <c r="A294" i="2" l="1"/>
  <c r="C294" i="2"/>
  <c r="D294" i="2"/>
  <c r="G294" i="2"/>
  <c r="F294" i="2" l="1"/>
  <c r="B295" i="2" s="1"/>
  <c r="C295" i="2" s="1"/>
  <c r="E294" i="2"/>
  <c r="D295" i="2" l="1"/>
  <c r="F295" i="2" s="1"/>
  <c r="E295" i="2" s="1"/>
  <c r="G295" i="2"/>
  <c r="A295" i="2"/>
  <c r="B296" i="2" l="1"/>
  <c r="C296" i="2"/>
  <c r="D296" i="2" l="1"/>
  <c r="F296" i="2" s="1"/>
  <c r="A296" i="2"/>
  <c r="G296" i="2"/>
  <c r="B297" i="2" l="1"/>
  <c r="E296" i="2"/>
  <c r="D297" i="2" l="1"/>
  <c r="A297" i="2"/>
  <c r="G297" i="2"/>
  <c r="C297" i="2"/>
  <c r="F297" i="2" l="1"/>
  <c r="B298" i="2" l="1"/>
  <c r="E297" i="2"/>
  <c r="G298" i="2" l="1"/>
  <c r="C298" i="2"/>
  <c r="D298" i="2"/>
  <c r="A298" i="2"/>
  <c r="F298" i="2" l="1"/>
  <c r="B299" i="2"/>
  <c r="E298" i="2"/>
  <c r="D299" i="2" l="1"/>
  <c r="G299" i="2"/>
  <c r="C299" i="2"/>
  <c r="F299" i="2" s="1"/>
  <c r="A299" i="2"/>
  <c r="E299" i="2" l="1"/>
  <c r="B300" i="2"/>
  <c r="G300" i="2" l="1"/>
  <c r="D300" i="2"/>
  <c r="C300" i="2"/>
  <c r="A300" i="2"/>
  <c r="F300" i="2" l="1"/>
  <c r="B301" i="2"/>
  <c r="E300" i="2"/>
  <c r="A301" i="2" l="1"/>
  <c r="C301" i="2"/>
  <c r="G301" i="2"/>
  <c r="D301" i="2"/>
  <c r="F301" i="2" l="1"/>
  <c r="B302" i="2"/>
  <c r="D302" i="2" s="1"/>
  <c r="E301" i="2"/>
  <c r="G302" i="2"/>
  <c r="C302" i="2" l="1"/>
  <c r="F302" i="2" s="1"/>
  <c r="B303" i="2" s="1"/>
  <c r="A302" i="2"/>
  <c r="E302" i="2" l="1"/>
  <c r="C303" i="2"/>
  <c r="G303" i="2"/>
  <c r="A303" i="2"/>
  <c r="D303" i="2"/>
  <c r="F303" i="2" l="1"/>
  <c r="B304" i="2" s="1"/>
  <c r="C304" i="2" s="1"/>
  <c r="E303" i="2" l="1"/>
  <c r="D304" i="2"/>
  <c r="F304" i="2" s="1"/>
  <c r="E304" i="2" s="1"/>
  <c r="A304" i="2"/>
  <c r="G304" i="2"/>
  <c r="B305" i="2" l="1"/>
  <c r="D305" i="2" s="1"/>
  <c r="G305" i="2"/>
  <c r="C305" i="2" l="1"/>
  <c r="F305" i="2" s="1"/>
  <c r="A305" i="2"/>
  <c r="E305" i="2" l="1"/>
  <c r="B306" i="2"/>
  <c r="A306" i="2" l="1"/>
  <c r="C306" i="2"/>
  <c r="D306" i="2"/>
  <c r="G306" i="2"/>
  <c r="F306" i="2" l="1"/>
  <c r="E306" i="2" s="1"/>
  <c r="B307" i="2" l="1"/>
  <c r="C307" i="2" s="1"/>
  <c r="A307" i="2" l="1"/>
  <c r="D307" i="2"/>
  <c r="F307" i="2" s="1"/>
  <c r="G307" i="2"/>
  <c r="B308" i="2" l="1"/>
  <c r="C308" i="2" s="1"/>
  <c r="E307" i="2"/>
  <c r="A308" i="2" l="1"/>
  <c r="D308" i="2"/>
  <c r="F308" i="2" s="1"/>
  <c r="B309" i="2" s="1"/>
  <c r="G308" i="2"/>
  <c r="E308" i="2" l="1"/>
  <c r="A309" i="2"/>
  <c r="D309" i="2"/>
  <c r="G309" i="2"/>
  <c r="C309" i="2"/>
  <c r="F309" i="2" l="1"/>
  <c r="E309" i="2" s="1"/>
  <c r="B310" i="2" l="1"/>
  <c r="D310" i="2" s="1"/>
  <c r="C310" i="2" l="1"/>
  <c r="F310" i="2" s="1"/>
  <c r="A310" i="2"/>
  <c r="G310" i="2"/>
  <c r="E310" i="2" l="1"/>
  <c r="B311" i="2"/>
  <c r="D311" i="2" s="1"/>
  <c r="G311" i="2" l="1"/>
  <c r="A311" i="2"/>
  <c r="C311" i="2"/>
  <c r="F311" i="2" s="1"/>
  <c r="E311" i="2" s="1"/>
  <c r="B312" i="2" l="1"/>
  <c r="A312" i="2" s="1"/>
  <c r="G312" i="2" l="1"/>
  <c r="C312" i="2"/>
  <c r="D312" i="2"/>
  <c r="F312" i="2" l="1"/>
  <c r="E312" i="2" s="1"/>
  <c r="B313" i="2"/>
  <c r="G313" i="2" s="1"/>
  <c r="C313" i="2" l="1"/>
  <c r="A313" i="2"/>
  <c r="D313" i="2"/>
  <c r="F313" i="2" l="1"/>
  <c r="E313" i="2" s="1"/>
  <c r="B314" i="2"/>
  <c r="A314" i="2" l="1"/>
  <c r="D314" i="2"/>
  <c r="C314" i="2"/>
  <c r="G314" i="2"/>
  <c r="F314" i="2" l="1"/>
  <c r="B315" i="2" s="1"/>
  <c r="G315" i="2" s="1"/>
  <c r="A315" i="2" l="1"/>
  <c r="D315" i="2"/>
  <c r="E314" i="2"/>
  <c r="C315" i="2"/>
  <c r="F315" i="2" l="1"/>
  <c r="E315" i="2"/>
  <c r="B316" i="2"/>
  <c r="C316" i="2" l="1"/>
  <c r="A316" i="2"/>
  <c r="G316" i="2"/>
  <c r="D316" i="2"/>
  <c r="F316" i="2" l="1"/>
  <c r="B317" i="2" l="1"/>
  <c r="E316" i="2"/>
  <c r="C317" i="2" l="1"/>
  <c r="A317" i="2"/>
  <c r="D317" i="2"/>
  <c r="G317" i="2"/>
  <c r="F317" i="2" l="1"/>
  <c r="B318" i="2"/>
  <c r="E317" i="2"/>
  <c r="C318" i="2" l="1"/>
  <c r="G318" i="2"/>
  <c r="A318" i="2"/>
  <c r="D318" i="2"/>
  <c r="F318" i="2" l="1"/>
  <c r="E318" i="2" s="1"/>
  <c r="B319" i="2" l="1"/>
  <c r="G319" i="2" s="1"/>
  <c r="C319" i="2"/>
  <c r="D319" i="2"/>
  <c r="F319" i="2" l="1"/>
  <c r="B320" i="2" s="1"/>
  <c r="A319" i="2"/>
  <c r="E319" i="2"/>
  <c r="D320" i="2"/>
  <c r="G320" i="2"/>
  <c r="A320" i="2"/>
  <c r="C320" i="2"/>
  <c r="F320" i="2" l="1"/>
  <c r="B321" i="2" s="1"/>
  <c r="E320" i="2" l="1"/>
  <c r="C321" i="2"/>
  <c r="A321" i="2"/>
  <c r="D321" i="2"/>
  <c r="G321" i="2"/>
  <c r="F321" i="2" l="1"/>
  <c r="B322" i="2" s="1"/>
  <c r="D322" i="2" s="1"/>
  <c r="A322" i="2" l="1"/>
  <c r="G322" i="2"/>
  <c r="C322" i="2"/>
  <c r="F322" i="2" s="1"/>
  <c r="E321" i="2"/>
  <c r="B323" i="2" l="1"/>
  <c r="G323" i="2" s="1"/>
  <c r="E322" i="2"/>
  <c r="A323" i="2"/>
  <c r="C323" i="2"/>
  <c r="D323" i="2"/>
  <c r="F323" i="2" l="1"/>
  <c r="E323" i="2" s="1"/>
  <c r="B324" i="2"/>
  <c r="C324" i="2" l="1"/>
  <c r="A324" i="2"/>
  <c r="D324" i="2"/>
  <c r="G324" i="2"/>
  <c r="F324" i="2" l="1"/>
  <c r="B325" i="2" s="1"/>
  <c r="E324" i="2" l="1"/>
  <c r="A325" i="2"/>
  <c r="G325" i="2"/>
  <c r="D325" i="2"/>
  <c r="C325" i="2"/>
  <c r="F325" i="2" l="1"/>
  <c r="B326" i="2" l="1"/>
  <c r="E325" i="2"/>
  <c r="C326" i="2" l="1"/>
  <c r="G326" i="2"/>
  <c r="D326" i="2"/>
  <c r="F326" i="2" s="1"/>
  <c r="B327" i="2" s="1"/>
  <c r="G327" i="2" s="1"/>
  <c r="A326" i="2"/>
  <c r="A327" i="2" l="1"/>
  <c r="C327" i="2"/>
  <c r="D327" i="2"/>
  <c r="E326" i="2"/>
  <c r="F327" i="2" l="1"/>
  <c r="B328" i="2" s="1"/>
  <c r="E327" i="2"/>
  <c r="A328" i="2"/>
  <c r="D328" i="2"/>
  <c r="C328" i="2"/>
  <c r="G328" i="2"/>
  <c r="F328" i="2" l="1"/>
  <c r="E328" i="2" s="1"/>
  <c r="B329" i="2" l="1"/>
  <c r="A329" i="2" s="1"/>
  <c r="D329" i="2" l="1"/>
  <c r="C329" i="2"/>
  <c r="G329" i="2"/>
  <c r="F329" i="2" l="1"/>
  <c r="E329" i="2" s="1"/>
  <c r="B330" i="2"/>
  <c r="A330" i="2" l="1"/>
  <c r="G330" i="2"/>
  <c r="D330" i="2"/>
  <c r="C330" i="2"/>
  <c r="F330" i="2" s="1"/>
  <c r="B331" i="2" l="1"/>
  <c r="E330" i="2"/>
  <c r="A331" i="2" l="1"/>
  <c r="G331" i="2"/>
  <c r="C331" i="2"/>
  <c r="D331" i="2"/>
  <c r="F331" i="2" l="1"/>
  <c r="E331" i="2" s="1"/>
  <c r="B332" i="2" l="1"/>
  <c r="G332" i="2"/>
  <c r="C332" i="2" l="1"/>
  <c r="D332" i="2"/>
  <c r="A332" i="2"/>
  <c r="F332" i="2" l="1"/>
  <c r="E332" i="2" s="1"/>
  <c r="B333" i="2"/>
  <c r="G333" i="2" s="1"/>
  <c r="C333" i="2" l="1"/>
  <c r="D333" i="2"/>
  <c r="F333" i="2" s="1"/>
  <c r="E333" i="2" s="1"/>
  <c r="A333" i="2"/>
  <c r="B334" i="2" l="1"/>
  <c r="G334" i="2" s="1"/>
  <c r="D334" i="2" l="1"/>
  <c r="A334" i="2"/>
  <c r="C334" i="2"/>
  <c r="F334" i="2" l="1"/>
  <c r="E334" i="2" s="1"/>
  <c r="B335" i="2"/>
  <c r="G335" i="2" s="1"/>
  <c r="C335" i="2" l="1"/>
  <c r="A335" i="2"/>
  <c r="D335" i="2"/>
  <c r="F335" i="2" s="1"/>
  <c r="E335" i="2" s="1"/>
  <c r="B336" i="2" l="1"/>
  <c r="D336" i="2" s="1"/>
  <c r="C336" i="2" l="1"/>
  <c r="F336" i="2" s="1"/>
  <c r="B337" i="2" s="1"/>
  <c r="C337" i="2" s="1"/>
  <c r="G336" i="2"/>
  <c r="A336" i="2"/>
  <c r="D337" i="2" l="1"/>
  <c r="E336" i="2"/>
  <c r="G337" i="2"/>
  <c r="A337" i="2"/>
  <c r="F337" i="2"/>
  <c r="E337" i="2" s="1"/>
  <c r="B338" i="2" l="1"/>
  <c r="A338" i="2" s="1"/>
  <c r="G338" i="2" l="1"/>
  <c r="D338" i="2"/>
  <c r="C338" i="2"/>
  <c r="F338" i="2" s="1"/>
  <c r="B339" i="2" l="1"/>
  <c r="E338" i="2"/>
  <c r="G339" i="2" l="1"/>
  <c r="D339" i="2"/>
  <c r="C339" i="2"/>
  <c r="A339" i="2"/>
  <c r="F339" i="2" l="1"/>
  <c r="E339" i="2" s="1"/>
  <c r="B340" i="2" l="1"/>
  <c r="D340" i="2" s="1"/>
  <c r="C340" i="2" l="1"/>
  <c r="F340" i="2" s="1"/>
  <c r="G340" i="2"/>
  <c r="A340" i="2"/>
  <c r="B341" i="2" l="1"/>
  <c r="E340" i="2"/>
  <c r="D341" i="2" l="1"/>
  <c r="A341" i="2"/>
  <c r="C341" i="2"/>
  <c r="G341" i="2"/>
  <c r="F341" i="2" l="1"/>
  <c r="B342" i="2" s="1"/>
  <c r="C342" i="2" s="1"/>
  <c r="A342" i="2" l="1"/>
  <c r="D342" i="2"/>
  <c r="F342" i="2" s="1"/>
  <c r="B343" i="2" s="1"/>
  <c r="G342" i="2"/>
  <c r="E341" i="2"/>
  <c r="E342" i="2" l="1"/>
  <c r="C343" i="2"/>
  <c r="G343" i="2"/>
  <c r="D343" i="2"/>
  <c r="A343" i="2"/>
  <c r="F343" i="2" l="1"/>
  <c r="B344" i="2" s="1"/>
  <c r="E343" i="2"/>
  <c r="D344" i="2" l="1"/>
  <c r="C344" i="2"/>
  <c r="A344" i="2"/>
  <c r="G344" i="2"/>
  <c r="F344" i="2" l="1"/>
  <c r="B345" i="2" l="1"/>
  <c r="E344" i="2"/>
  <c r="C345" i="2" l="1"/>
  <c r="G345" i="2"/>
  <c r="D345" i="2"/>
  <c r="A345" i="2"/>
  <c r="F345" i="2" l="1"/>
  <c r="E345" i="2" s="1"/>
  <c r="B346" i="2" l="1"/>
  <c r="D346" i="2" s="1"/>
  <c r="G346" i="2" l="1"/>
  <c r="A346" i="2"/>
  <c r="C346" i="2"/>
  <c r="F346" i="2" s="1"/>
  <c r="B347" i="2" l="1"/>
  <c r="E346" i="2"/>
  <c r="G347" i="2"/>
  <c r="D347" i="2" l="1"/>
  <c r="C347" i="2"/>
  <c r="A347" i="2"/>
  <c r="F347" i="2" l="1"/>
  <c r="B348" i="2" s="1"/>
  <c r="E347" i="2"/>
  <c r="A348" i="2" l="1"/>
  <c r="C348" i="2"/>
  <c r="G348" i="2"/>
  <c r="D348" i="2"/>
  <c r="F348" i="2" l="1"/>
  <c r="B349" i="2" l="1"/>
  <c r="E348" i="2"/>
  <c r="D349" i="2" l="1"/>
  <c r="A349" i="2"/>
  <c r="G349" i="2"/>
  <c r="C349" i="2"/>
  <c r="F349" i="2" l="1"/>
  <c r="B350" i="2" s="1"/>
  <c r="E349" i="2"/>
  <c r="D350" i="2" l="1"/>
  <c r="A350" i="2"/>
  <c r="C350" i="2"/>
  <c r="G350" i="2"/>
  <c r="F350" i="2" l="1"/>
  <c r="E350" i="2" s="1"/>
  <c r="B351" i="2" l="1"/>
  <c r="A351" i="2" s="1"/>
  <c r="D351" i="2" l="1"/>
  <c r="G351" i="2"/>
  <c r="C351" i="2"/>
  <c r="F351" i="2" l="1"/>
  <c r="E351" i="2" s="1"/>
  <c r="B352" i="2"/>
  <c r="C352" i="2" s="1"/>
  <c r="G352" i="2" l="1"/>
  <c r="D352" i="2"/>
  <c r="F352" i="2" s="1"/>
  <c r="A352" i="2"/>
  <c r="B353" i="2" l="1"/>
  <c r="E352" i="2"/>
  <c r="A353" i="2" l="1"/>
  <c r="D353" i="2"/>
  <c r="C353" i="2"/>
  <c r="G353" i="2"/>
  <c r="F353" i="2" l="1"/>
  <c r="B354" i="2" s="1"/>
  <c r="C354" i="2" s="1"/>
  <c r="E353" i="2" l="1"/>
  <c r="D354" i="2"/>
  <c r="F354" i="2" s="1"/>
  <c r="B355" i="2" s="1"/>
  <c r="D355" i="2" s="1"/>
  <c r="A354" i="2"/>
  <c r="G354" i="2"/>
  <c r="C355" i="2" l="1"/>
  <c r="F355" i="2" s="1"/>
  <c r="B356" i="2" s="1"/>
  <c r="D356" i="2" s="1"/>
  <c r="A355" i="2"/>
  <c r="G355" i="2"/>
  <c r="E354" i="2"/>
  <c r="E355" i="2"/>
  <c r="C356" i="2" l="1"/>
  <c r="F356" i="2" s="1"/>
  <c r="A356" i="2"/>
  <c r="G356" i="2"/>
  <c r="B357" i="2" l="1"/>
  <c r="D357" i="2" s="1"/>
  <c r="E356" i="2"/>
  <c r="C357" i="2" l="1"/>
  <c r="F357" i="2" s="1"/>
  <c r="A357" i="2"/>
  <c r="G357" i="2"/>
  <c r="E357" i="2" l="1"/>
  <c r="B358" i="2"/>
  <c r="C358" i="2" s="1"/>
  <c r="G358" i="2" l="1"/>
  <c r="D358" i="2"/>
  <c r="F358" i="2" s="1"/>
  <c r="B359" i="2" s="1"/>
  <c r="A358" i="2"/>
  <c r="E358" i="2" l="1"/>
  <c r="C359" i="2"/>
  <c r="D359" i="2"/>
  <c r="A359" i="2"/>
  <c r="G359" i="2"/>
  <c r="F359" i="2" l="1"/>
  <c r="B360" i="2" s="1"/>
  <c r="A360" i="2" s="1"/>
  <c r="D360" i="2"/>
  <c r="E359" i="2" l="1"/>
  <c r="G360" i="2"/>
  <c r="C360" i="2"/>
  <c r="F360" i="2" s="1"/>
  <c r="B361" i="2" l="1"/>
  <c r="E360" i="2"/>
  <c r="D361" i="2" l="1"/>
  <c r="C361" i="2"/>
  <c r="F361" i="2" s="1"/>
  <c r="B362" i="2" s="1"/>
  <c r="G361" i="2"/>
  <c r="A361" i="2"/>
  <c r="G362" i="2"/>
  <c r="E361" i="2" l="1"/>
  <c r="D362" i="2"/>
  <c r="A362" i="2"/>
  <c r="C362" i="2"/>
  <c r="F362" i="2" l="1"/>
  <c r="B363" i="2" s="1"/>
  <c r="G363" i="2" s="1"/>
  <c r="E362" i="2"/>
  <c r="D363" i="2"/>
  <c r="C363" i="2" l="1"/>
  <c r="F363" i="2" s="1"/>
  <c r="A363" i="2"/>
  <c r="B364" i="2" l="1"/>
  <c r="E363" i="2"/>
  <c r="D364" i="2" l="1"/>
  <c r="C364" i="2"/>
  <c r="A364" i="2"/>
  <c r="G364" i="2"/>
  <c r="F364" i="2" l="1"/>
  <c r="B365" i="2" s="1"/>
  <c r="A365" i="2" s="1"/>
  <c r="E364" i="2" l="1"/>
  <c r="D365" i="2"/>
  <c r="C365" i="2"/>
  <c r="G365" i="2"/>
  <c r="F365" i="2" l="1"/>
  <c r="B366" i="2" s="1"/>
  <c r="A366" i="2" s="1"/>
  <c r="E365" i="2"/>
  <c r="D366" i="2"/>
  <c r="G366" i="2"/>
  <c r="C366" i="2" l="1"/>
  <c r="F366" i="2" s="1"/>
  <c r="B367" i="2" s="1"/>
  <c r="E366" i="2" l="1"/>
  <c r="A367" i="2"/>
  <c r="C367" i="2"/>
  <c r="G367" i="2"/>
  <c r="D367" i="2"/>
  <c r="F367" i="2" l="1"/>
  <c r="E367" i="2"/>
  <c r="B368" i="2"/>
  <c r="A368" i="2" l="1"/>
  <c r="G368" i="2"/>
  <c r="C368" i="2"/>
  <c r="D368" i="2"/>
  <c r="F368" i="2" l="1"/>
  <c r="E368" i="2" s="1"/>
  <c r="B369" i="2" l="1"/>
  <c r="C369" i="2"/>
  <c r="A369" i="2"/>
  <c r="D369" i="2"/>
  <c r="G369" i="2"/>
  <c r="F369" i="2" l="1"/>
  <c r="B370" i="2" s="1"/>
  <c r="E369" i="2" l="1"/>
  <c r="A370" i="2"/>
  <c r="D370" i="2"/>
  <c r="C370" i="2"/>
  <c r="F370" i="2" s="1"/>
  <c r="G370" i="2"/>
  <c r="B371" i="2" l="1"/>
  <c r="E370" i="2"/>
  <c r="A371" i="2" l="1"/>
  <c r="G371" i="2"/>
  <c r="C371" i="2"/>
  <c r="D371" i="2"/>
  <c r="F371" i="2" l="1"/>
  <c r="B372" i="2" s="1"/>
  <c r="E371" i="2" l="1"/>
  <c r="D372" i="2"/>
  <c r="G372" i="2"/>
  <c r="C372" i="2"/>
  <c r="A372" i="2"/>
  <c r="F372" i="2" l="1"/>
  <c r="B373" i="2" s="1"/>
  <c r="E372" i="2" l="1"/>
  <c r="C373" i="2"/>
  <c r="G373" i="2"/>
  <c r="D373" i="2"/>
  <c r="A373" i="2"/>
  <c r="F373" i="2" l="1"/>
  <c r="E373" i="2" s="1"/>
  <c r="B374" i="2" l="1"/>
  <c r="C374" i="2" s="1"/>
  <c r="D374" i="2"/>
  <c r="A374" i="2" l="1"/>
  <c r="G374" i="2"/>
  <c r="F374" i="2"/>
  <c r="B375" i="2" s="1"/>
  <c r="D375" i="2" s="1"/>
  <c r="E374" i="2" l="1"/>
  <c r="C375" i="2"/>
  <c r="F375" i="2" s="1"/>
  <c r="B376" i="2" s="1"/>
  <c r="G375" i="2"/>
  <c r="A375" i="2"/>
  <c r="E375" i="2" l="1"/>
  <c r="A376" i="2"/>
  <c r="G376" i="2"/>
  <c r="C376" i="2"/>
  <c r="D376" i="2"/>
  <c r="F376" i="2" l="1"/>
  <c r="B377" i="2" l="1"/>
  <c r="E376" i="2"/>
  <c r="A377" i="2" l="1"/>
  <c r="D377" i="2"/>
  <c r="C377" i="2" s="1"/>
  <c r="G377" i="2"/>
  <c r="C17" i="2" l="1"/>
  <c r="F377" i="2"/>
  <c r="E377" i="2" s="1"/>
  <c r="E17" i="2" s="1"/>
  <c r="E16" i="2" s="1"/>
  <c r="D17" i="2"/>
  <c r="D16" i="2" l="1"/>
</calcChain>
</file>

<file path=xl/sharedStrings.xml><?xml version="1.0" encoding="utf-8"?>
<sst xmlns="http://schemas.openxmlformats.org/spreadsheetml/2006/main" count="17" uniqueCount="17">
  <si>
    <t>www.godepenger.no</t>
  </si>
  <si>
    <t>Utviklet av Gurrik Økonomisk Rådgivning, med forbehold om feil.</t>
  </si>
  <si>
    <t>Lånebeløp</t>
  </si>
  <si>
    <t>Perioder per år</t>
  </si>
  <si>
    <t>Nominell rente per år</t>
  </si>
  <si>
    <t>Etableringsgebyr</t>
  </si>
  <si>
    <t>Termingebyr</t>
  </si>
  <si>
    <t>Innbetalt</t>
  </si>
  <si>
    <t>Saldo</t>
  </si>
  <si>
    <t>Avdrag/ innbetaling</t>
  </si>
  <si>
    <t>Løpetid i år</t>
  </si>
  <si>
    <t>Effektiv rente per år</t>
  </si>
  <si>
    <t>Låneberegning annuitetslån</t>
  </si>
  <si>
    <t>Sum årlige rentekostnad</t>
  </si>
  <si>
    <t>År</t>
  </si>
  <si>
    <t>Fyll inn celler merket i hvitt</t>
  </si>
  <si>
    <t>Perioder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</si>
</sst>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 &quot;kr&quot;\ * #,##0.00_ ;_ &quot;kr&quot;\ * \-#,##0.00_ ;_ &quot;kr&quot;\ * &quot;-&quot;??_ ;_ @_ "/>
    <numFmt numFmtId="164" formatCode="_ &quot;kr&quot;\ * #,##0_ ;_ &quot;kr&quot;\ * \-#,##0_ ;_ &quot;kr&quot;\ * &quot;-&quot;??_ ;_ @_ "/>
    <numFmt numFmtId="165" formatCode="_(&quot;kr&quot;\ * #,##0_);_(&quot;kr&quot;\ * #,##0_);"/>
    <numFmt numFmtId="166" formatCode="0.000\ %"/>
    <numFmt numFmtId="167" formatCode="0.0\ %"/>
    <numFmt numFmtId="168" formatCode="_(&quot;kr&quot;\ * #,##0_);_(&quot;kr&quot;\ * #,##0.00000000_);"/>
    <numFmt numFmtId="170" formatCode="_(&quot;kr&quot;\ * #,##0.00_);_(&quot;kr&quot;\ * #,##0.00_);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i/>
      <sz val="11"/>
      <color indexed="9"/>
      <name val="Calibri"/>
      <family val="2"/>
      <scheme val="minor"/>
    </font>
    <font>
      <b/>
      <i/>
      <sz val="11"/>
      <color indexed="23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44" fontId="0" fillId="2" borderId="0" xfId="1" applyFont="1" applyFill="1" applyBorder="1" applyProtection="1">
      <protection hidden="1"/>
    </xf>
    <xf numFmtId="167" fontId="0" fillId="2" borderId="0" xfId="3" applyNumberFormat="1" applyFont="1" applyFill="1" applyBorder="1" applyProtection="1">
      <protection hidden="1"/>
    </xf>
    <xf numFmtId="166" fontId="0" fillId="2" borderId="0" xfId="3" applyNumberFormat="1" applyFont="1" applyFill="1" applyBorder="1" applyProtection="1">
      <protection hidden="1"/>
    </xf>
    <xf numFmtId="0" fontId="0" fillId="2" borderId="0" xfId="0" applyFont="1" applyFill="1" applyBorder="1" applyProtection="1">
      <protection hidden="1"/>
    </xf>
    <xf numFmtId="0" fontId="3" fillId="2" borderId="0" xfId="2" applyFont="1" applyFill="1" applyBorder="1" applyProtection="1">
      <protection hidden="1"/>
    </xf>
    <xf numFmtId="0" fontId="2" fillId="2" borderId="0" xfId="0" applyFont="1" applyFill="1" applyBorder="1" applyProtection="1">
      <protection hidden="1"/>
    </xf>
    <xf numFmtId="0" fontId="0" fillId="2" borderId="0" xfId="0" applyFont="1" applyFill="1" applyBorder="1" applyAlignment="1" applyProtection="1">
      <alignment horizontal="left"/>
      <protection locked="0" hidden="1"/>
    </xf>
    <xf numFmtId="0" fontId="4" fillId="2" borderId="0" xfId="0" applyFont="1" applyFill="1" applyBorder="1" applyProtection="1">
      <protection hidden="1"/>
    </xf>
    <xf numFmtId="0" fontId="0" fillId="0" borderId="0" xfId="0" applyFont="1" applyProtection="1">
      <protection hidden="1"/>
    </xf>
    <xf numFmtId="10" fontId="0" fillId="0" borderId="0" xfId="0" applyNumberFormat="1" applyFont="1" applyProtection="1">
      <protection hidden="1"/>
    </xf>
    <xf numFmtId="0" fontId="0" fillId="0" borderId="0" xfId="0" applyFont="1" applyFill="1" applyBorder="1" applyProtection="1">
      <protection hidden="1"/>
    </xf>
    <xf numFmtId="164" fontId="0" fillId="2" borderId="0" xfId="1" applyNumberFormat="1" applyFont="1" applyFill="1" applyBorder="1" applyProtection="1">
      <protection locked="0" hidden="1"/>
    </xf>
    <xf numFmtId="0" fontId="2" fillId="0" borderId="0" xfId="0" applyFont="1" applyFill="1" applyBorder="1" applyProtection="1">
      <protection hidden="1"/>
    </xf>
    <xf numFmtId="10" fontId="2" fillId="0" borderId="0" xfId="3" applyNumberFormat="1" applyFont="1" applyFill="1" applyBorder="1" applyProtection="1">
      <protection hidden="1"/>
    </xf>
    <xf numFmtId="0" fontId="0" fillId="2" borderId="0" xfId="0" applyFont="1" applyFill="1" applyBorder="1" applyProtection="1">
      <protection locked="0" hidden="1"/>
    </xf>
    <xf numFmtId="164" fontId="0" fillId="2" borderId="0" xfId="1" applyNumberFormat="1" applyFont="1" applyFill="1" applyBorder="1" applyProtection="1">
      <protection hidden="1"/>
    </xf>
    <xf numFmtId="10" fontId="2" fillId="0" borderId="0" xfId="0" applyNumberFormat="1" applyFont="1" applyFill="1" applyBorder="1" applyProtection="1">
      <protection hidden="1"/>
    </xf>
    <xf numFmtId="0" fontId="13" fillId="2" borderId="0" xfId="0" applyFont="1" applyFill="1" applyBorder="1" applyProtection="1">
      <protection hidden="1"/>
    </xf>
    <xf numFmtId="170" fontId="0" fillId="2" borderId="0" xfId="1" applyNumberFormat="1" applyFont="1" applyFill="1" applyBorder="1" applyProtection="1">
      <protection hidden="1"/>
    </xf>
    <xf numFmtId="10" fontId="0" fillId="0" borderId="0" xfId="3" applyNumberFormat="1" applyFont="1" applyFill="1" applyBorder="1" applyProtection="1">
      <protection hidden="1"/>
    </xf>
    <xf numFmtId="4" fontId="0" fillId="0" borderId="0" xfId="0" applyNumberFormat="1" applyFont="1" applyFill="1" applyBorder="1" applyProtection="1">
      <protection hidden="1"/>
    </xf>
    <xf numFmtId="0" fontId="6" fillId="3" borderId="0" xfId="0" applyFont="1" applyFill="1" applyAlignment="1" applyProtection="1">
      <alignment horizontal="center"/>
      <protection hidden="1"/>
    </xf>
    <xf numFmtId="165" fontId="6" fillId="3" borderId="0" xfId="0" applyNumberFormat="1" applyFont="1" applyFill="1" applyAlignment="1" applyProtection="1">
      <alignment horizontal="center"/>
      <protection hidden="1"/>
    </xf>
    <xf numFmtId="0" fontId="6" fillId="3" borderId="0" xfId="0" applyFont="1" applyFill="1" applyAlignment="1" applyProtection="1">
      <alignment horizontal="center" vertical="center"/>
      <protection hidden="1"/>
    </xf>
    <xf numFmtId="44" fontId="8" fillId="3" borderId="0" xfId="1" applyFont="1" applyFill="1" applyProtection="1">
      <protection hidden="1"/>
    </xf>
    <xf numFmtId="0" fontId="7" fillId="3" borderId="0" xfId="0" applyFont="1" applyFill="1" applyAlignment="1" applyProtection="1">
      <alignment horizontal="center"/>
      <protection hidden="1"/>
    </xf>
    <xf numFmtId="44" fontId="7" fillId="3" borderId="0" xfId="1" applyFont="1" applyFill="1" applyProtection="1">
      <protection hidden="1"/>
    </xf>
    <xf numFmtId="0" fontId="5" fillId="0" borderId="0" xfId="0" applyFont="1" applyFill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/>
      <protection hidden="1"/>
    </xf>
    <xf numFmtId="165" fontId="10" fillId="0" borderId="0" xfId="1" applyNumberFormat="1" applyFont="1" applyProtection="1">
      <protection hidden="1"/>
    </xf>
    <xf numFmtId="44" fontId="9" fillId="0" borderId="0" xfId="1" applyFont="1" applyProtection="1">
      <protection hidden="1"/>
    </xf>
    <xf numFmtId="168" fontId="9" fillId="0" borderId="0" xfId="1" applyNumberFormat="1" applyFont="1" applyProtection="1">
      <protection hidden="1"/>
    </xf>
    <xf numFmtId="0" fontId="11" fillId="0" borderId="2" xfId="0" applyFont="1" applyFill="1" applyBorder="1" applyAlignment="1" applyProtection="1">
      <alignment horizontal="center"/>
      <protection hidden="1"/>
    </xf>
    <xf numFmtId="0" fontId="9" fillId="0" borderId="2" xfId="0" applyFont="1" applyBorder="1" applyAlignment="1" applyProtection="1">
      <alignment horizontal="center"/>
      <protection hidden="1"/>
    </xf>
    <xf numFmtId="165" fontId="10" fillId="0" borderId="2" xfId="1" applyNumberFormat="1" applyFont="1" applyBorder="1" applyProtection="1">
      <protection hidden="1"/>
    </xf>
    <xf numFmtId="44" fontId="9" fillId="0" borderId="2" xfId="1" applyFont="1" applyBorder="1" applyProtection="1">
      <protection hidden="1"/>
    </xf>
    <xf numFmtId="168" fontId="9" fillId="0" borderId="2" xfId="1" applyNumberFormat="1" applyFont="1" applyBorder="1" applyProtection="1">
      <protection hidden="1"/>
    </xf>
    <xf numFmtId="0" fontId="11" fillId="0" borderId="0" xfId="0" applyFont="1" applyFill="1" applyAlignment="1" applyProtection="1">
      <alignment horizontal="center"/>
      <protection hidden="1"/>
    </xf>
    <xf numFmtId="0" fontId="11" fillId="0" borderId="2" xfId="0" applyFont="1" applyBorder="1" applyAlignment="1" applyProtection="1">
      <alignment horizontal="center"/>
      <protection hidden="1"/>
    </xf>
    <xf numFmtId="164" fontId="0" fillId="4" borderId="1" xfId="1" applyNumberFormat="1" applyFont="1" applyFill="1" applyBorder="1" applyProtection="1">
      <protection locked="0" hidden="1"/>
    </xf>
    <xf numFmtId="0" fontId="0" fillId="4" borderId="1" xfId="0" applyFont="1" applyFill="1" applyBorder="1" applyAlignment="1" applyProtection="1">
      <alignment horizontal="right"/>
      <protection locked="0" hidden="1"/>
    </xf>
    <xf numFmtId="0" fontId="0" fillId="4" borderId="1" xfId="0" applyFont="1" applyFill="1" applyBorder="1" applyProtection="1">
      <protection locked="0" hidden="1"/>
    </xf>
    <xf numFmtId="10" fontId="0" fillId="4" borderId="1" xfId="3" applyNumberFormat="1" applyFont="1" applyFill="1" applyBorder="1" applyProtection="1">
      <protection locked="0" hidden="1"/>
    </xf>
    <xf numFmtId="44" fontId="7" fillId="3" borderId="0" xfId="1" applyNumberFormat="1" applyFont="1" applyFill="1" applyProtection="1">
      <protection hidden="1"/>
    </xf>
    <xf numFmtId="0" fontId="12" fillId="2" borderId="0" xfId="0" applyFont="1" applyFill="1" applyBorder="1" applyProtection="1">
      <protection hidden="1"/>
    </xf>
  </cellXfs>
  <cellStyles count="4">
    <cellStyle name="Hyperkobling" xfId="2" builtinId="8"/>
    <cellStyle name="Normal" xfId="0" builtinId="0"/>
    <cellStyle name="Prosent" xfId="3" builtinId="5"/>
    <cellStyle name="Valuta" xfId="1" builtinId="4"/>
  </cellStyles>
  <dxfs count="4">
    <dxf>
      <border>
        <bottom style="thin">
          <color indexed="64"/>
        </bottom>
      </border>
    </dxf>
    <dxf>
      <fill>
        <patternFill>
          <bgColor theme="0" tint="-4.9989318521683403E-2"/>
        </patternFill>
      </fill>
    </dxf>
    <dxf>
      <border>
        <bottom style="thin">
          <color indexed="64"/>
        </bottom>
      </border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A50021"/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75903614457831"/>
          <c:y val="7.1428571428571425E-2"/>
          <c:w val="0.76807228915662651"/>
          <c:h val="0.86263736263736268"/>
        </c:manualLayout>
      </c:layout>
      <c:areaChart>
        <c:grouping val="stacked"/>
        <c:varyColors val="0"/>
        <c:ser>
          <c:idx val="0"/>
          <c:order val="0"/>
          <c:tx>
            <c:strRef>
              <c:f>Låneberegning!$E$16</c:f>
              <c:strCache>
                <c:ptCount val="1"/>
                <c:pt idx="0">
                  <c:v>Avdrag (74 %)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val>
            <c:numRef>
              <c:f>Låneberegning!$E$18:$E$400</c:f>
              <c:numCache>
                <c:formatCode>_("kr"\ * #,##0_);_("kr"\ * #,##0.00000000_);</c:formatCode>
                <c:ptCount val="383"/>
                <c:pt idx="0">
                  <c:v>4062.1004125333857</c:v>
                </c:pt>
                <c:pt idx="1">
                  <c:v>4068.8705798874144</c:v>
                </c:pt>
                <c:pt idx="2">
                  <c:v>4075.6520308540203</c:v>
                </c:pt>
                <c:pt idx="3">
                  <c:v>4082.4447842387017</c:v>
                </c:pt>
                <c:pt idx="4">
                  <c:v>4089.2488588790875</c:v>
                </c:pt>
                <c:pt idx="5">
                  <c:v>4096.0642736440059</c:v>
                </c:pt>
                <c:pt idx="6">
                  <c:v>4102.8910474334843</c:v>
                </c:pt>
                <c:pt idx="7">
                  <c:v>4109.7291991789825</c:v>
                </c:pt>
                <c:pt idx="8">
                  <c:v>4116.5787478443235</c:v>
                </c:pt>
                <c:pt idx="9">
                  <c:v>4123.4397124240641</c:v>
                </c:pt>
                <c:pt idx="10">
                  <c:v>4130.3121119448915</c:v>
                </c:pt>
                <c:pt idx="11">
                  <c:v>4137.1959654646926</c:v>
                </c:pt>
                <c:pt idx="12">
                  <c:v>4144.0912920739502</c:v>
                </c:pt>
                <c:pt idx="13">
                  <c:v>4150.9981108938809</c:v>
                </c:pt>
                <c:pt idx="14">
                  <c:v>4157.9164410787635</c:v>
                </c:pt>
                <c:pt idx="15">
                  <c:v>4164.8463018138427</c:v>
                </c:pt>
                <c:pt idx="16">
                  <c:v>4171.7877123169601</c:v>
                </c:pt>
                <c:pt idx="17">
                  <c:v>4178.740691837389</c:v>
                </c:pt>
                <c:pt idx="18">
                  <c:v>4185.7052596572321</c:v>
                </c:pt>
                <c:pt idx="19">
                  <c:v>4192.681435090024</c:v>
                </c:pt>
                <c:pt idx="20">
                  <c:v>4199.6692374818958</c:v>
                </c:pt>
                <c:pt idx="21">
                  <c:v>4206.6686862108763</c:v>
                </c:pt>
                <c:pt idx="22">
                  <c:v>4213.6798006880563</c:v>
                </c:pt>
                <c:pt idx="23">
                  <c:v>4220.7026003557257</c:v>
                </c:pt>
                <c:pt idx="24">
                  <c:v>4227.7371046897024</c:v>
                </c:pt>
                <c:pt idx="25">
                  <c:v>4234.7833331974689</c:v>
                </c:pt>
                <c:pt idx="26">
                  <c:v>4241.8413054195698</c:v>
                </c:pt>
                <c:pt idx="27">
                  <c:v>4248.9110409284476</c:v>
                </c:pt>
                <c:pt idx="28">
                  <c:v>4255.9925593300723</c:v>
                </c:pt>
                <c:pt idx="29">
                  <c:v>4263.0858802623115</c:v>
                </c:pt>
                <c:pt idx="30">
                  <c:v>4270.1910233960953</c:v>
                </c:pt>
                <c:pt idx="31">
                  <c:v>4277.3080084349494</c:v>
                </c:pt>
                <c:pt idx="32">
                  <c:v>4284.4368551156949</c:v>
                </c:pt>
                <c:pt idx="33">
                  <c:v>4291.5775832077488</c:v>
                </c:pt>
                <c:pt idx="34">
                  <c:v>4298.7302125128917</c:v>
                </c:pt>
                <c:pt idx="35">
                  <c:v>4305.8947628671303</c:v>
                </c:pt>
                <c:pt idx="36">
                  <c:v>4313.0712541386019</c:v>
                </c:pt>
                <c:pt idx="37">
                  <c:v>4320.2597062287387</c:v>
                </c:pt>
                <c:pt idx="38">
                  <c:v>4327.4601390725002</c:v>
                </c:pt>
                <c:pt idx="39">
                  <c:v>4334.6725726376753</c:v>
                </c:pt>
                <c:pt idx="40">
                  <c:v>4341.8970269253477</c:v>
                </c:pt>
                <c:pt idx="41">
                  <c:v>4349.1335219703615</c:v>
                </c:pt>
                <c:pt idx="42">
                  <c:v>4356.3820778401569</c:v>
                </c:pt>
                <c:pt idx="43">
                  <c:v>4363.6427146366332</c:v>
                </c:pt>
                <c:pt idx="44">
                  <c:v>4370.915452494286</c:v>
                </c:pt>
                <c:pt idx="45">
                  <c:v>4378.200311581837</c:v>
                </c:pt>
                <c:pt idx="46">
                  <c:v>4385.4973121010698</c:v>
                </c:pt>
                <c:pt idx="47">
                  <c:v>4392.8064742879942</c:v>
                </c:pt>
                <c:pt idx="48">
                  <c:v>4400.1278184119146</c:v>
                </c:pt>
                <c:pt idx="49">
                  <c:v>4407.4613647758961</c:v>
                </c:pt>
                <c:pt idx="50">
                  <c:v>4414.8071337172296</c:v>
                </c:pt>
                <c:pt idx="51">
                  <c:v>4422.1651456067339</c:v>
                </c:pt>
                <c:pt idx="52">
                  <c:v>4429.5354208492208</c:v>
                </c:pt>
                <c:pt idx="53">
                  <c:v>4436.9179798841942</c:v>
                </c:pt>
                <c:pt idx="54">
                  <c:v>4444.3128431839868</c:v>
                </c:pt>
                <c:pt idx="55">
                  <c:v>4451.7200312558562</c:v>
                </c:pt>
                <c:pt idx="56">
                  <c:v>4459.1395646412857</c:v>
                </c:pt>
                <c:pt idx="57">
                  <c:v>4466.5714639157522</c:v>
                </c:pt>
                <c:pt idx="58">
                  <c:v>4474.0157496889587</c:v>
                </c:pt>
                <c:pt idx="59">
                  <c:v>4481.472442605067</c:v>
                </c:pt>
                <c:pt idx="60">
                  <c:v>4488.9415633426979</c:v>
                </c:pt>
                <c:pt idx="61">
                  <c:v>4496.4231326149311</c:v>
                </c:pt>
                <c:pt idx="62">
                  <c:v>4503.9171711693052</c:v>
                </c:pt>
                <c:pt idx="63">
                  <c:v>4511.4236997878179</c:v>
                </c:pt>
                <c:pt idx="64">
                  <c:v>4518.9427392876241</c:v>
                </c:pt>
                <c:pt idx="65">
                  <c:v>4526.4743105196394</c:v>
                </c:pt>
                <c:pt idx="66">
                  <c:v>4534.0184343706351</c:v>
                </c:pt>
                <c:pt idx="67">
                  <c:v>4541.575131761143</c:v>
                </c:pt>
                <c:pt idx="68">
                  <c:v>4549.1444236475509</c:v>
                </c:pt>
                <c:pt idx="69">
                  <c:v>4556.7263310202397</c:v>
                </c:pt>
                <c:pt idx="70">
                  <c:v>4564.3208749052137</c:v>
                </c:pt>
                <c:pt idx="71">
                  <c:v>4571.9280763634015</c:v>
                </c:pt>
                <c:pt idx="72">
                  <c:v>4579.5479564906564</c:v>
                </c:pt>
                <c:pt idx="73">
                  <c:v>4587.1805364182219</c:v>
                </c:pt>
                <c:pt idx="74">
                  <c:v>4594.8258373122662</c:v>
                </c:pt>
                <c:pt idx="75">
                  <c:v>4602.4838803743478</c:v>
                </c:pt>
                <c:pt idx="76">
                  <c:v>4610.1546868416481</c:v>
                </c:pt>
                <c:pt idx="77">
                  <c:v>4617.838277986506</c:v>
                </c:pt>
                <c:pt idx="78">
                  <c:v>4625.5346751164179</c:v>
                </c:pt>
                <c:pt idx="79">
                  <c:v>4633.243899574969</c:v>
                </c:pt>
                <c:pt idx="80">
                  <c:v>4640.9659727409016</c:v>
                </c:pt>
                <c:pt idx="81">
                  <c:v>4648.7009160288144</c:v>
                </c:pt>
                <c:pt idx="82">
                  <c:v>4656.4487508889288</c:v>
                </c:pt>
                <c:pt idx="83">
                  <c:v>4664.2094988070894</c:v>
                </c:pt>
                <c:pt idx="84">
                  <c:v>4671.9831813049968</c:v>
                </c:pt>
                <c:pt idx="85">
                  <c:v>4679.7698199404404</c:v>
                </c:pt>
                <c:pt idx="86">
                  <c:v>4687.5694363070652</c:v>
                </c:pt>
                <c:pt idx="87">
                  <c:v>4695.3820520341396</c:v>
                </c:pt>
                <c:pt idx="88">
                  <c:v>4703.2076887877192</c:v>
                </c:pt>
                <c:pt idx="89">
                  <c:v>4711.046368269017</c:v>
                </c:pt>
                <c:pt idx="90">
                  <c:v>4718.898112216033</c:v>
                </c:pt>
                <c:pt idx="91">
                  <c:v>4726.7629424030893</c:v>
                </c:pt>
                <c:pt idx="92">
                  <c:v>4734.6408806403633</c:v>
                </c:pt>
                <c:pt idx="93">
                  <c:v>4742.5319487748202</c:v>
                </c:pt>
                <c:pt idx="94">
                  <c:v>4750.4361686895136</c:v>
                </c:pt>
                <c:pt idx="95">
                  <c:v>4758.3535623040516</c:v>
                </c:pt>
                <c:pt idx="96">
                  <c:v>4766.2841515743639</c:v>
                </c:pt>
                <c:pt idx="97">
                  <c:v>4774.2279584936332</c:v>
                </c:pt>
                <c:pt idx="98">
                  <c:v>4782.1850050911307</c:v>
                </c:pt>
                <c:pt idx="99">
                  <c:v>4790.155313433148</c:v>
                </c:pt>
                <c:pt idx="100">
                  <c:v>4798.1389056220651</c:v>
                </c:pt>
                <c:pt idx="101">
                  <c:v>4806.1358037982136</c:v>
                </c:pt>
                <c:pt idx="102">
                  <c:v>4814.1460301377811</c:v>
                </c:pt>
                <c:pt idx="103">
                  <c:v>4822.1696068546735</c:v>
                </c:pt>
                <c:pt idx="104">
                  <c:v>4830.2065561993513</c:v>
                </c:pt>
                <c:pt idx="105">
                  <c:v>4838.2569004597608</c:v>
                </c:pt>
                <c:pt idx="106">
                  <c:v>4846.3206619606353</c:v>
                </c:pt>
                <c:pt idx="107">
                  <c:v>4854.3978630637284</c:v>
                </c:pt>
                <c:pt idx="108">
                  <c:v>4862.4885261689778</c:v>
                </c:pt>
                <c:pt idx="109">
                  <c:v>4870.5926737126429</c:v>
                </c:pt>
                <c:pt idx="110">
                  <c:v>4878.7103281687014</c:v>
                </c:pt>
                <c:pt idx="111">
                  <c:v>4886.8415120490827</c:v>
                </c:pt>
                <c:pt idx="112">
                  <c:v>4894.9862479025032</c:v>
                </c:pt>
                <c:pt idx="113">
                  <c:v>4903.144558315631</c:v>
                </c:pt>
                <c:pt idx="114">
                  <c:v>4911.3164659128524</c:v>
                </c:pt>
                <c:pt idx="115">
                  <c:v>4919.5019933560397</c:v>
                </c:pt>
                <c:pt idx="116">
                  <c:v>4927.7011633450165</c:v>
                </c:pt>
                <c:pt idx="117">
                  <c:v>4935.9139986170921</c:v>
                </c:pt>
                <c:pt idx="118">
                  <c:v>4944.1405219482258</c:v>
                </c:pt>
                <c:pt idx="119">
                  <c:v>4952.3807561513968</c:v>
                </c:pt>
                <c:pt idx="120">
                  <c:v>4960.6347240782343</c:v>
                </c:pt>
                <c:pt idx="121">
                  <c:v>4968.9024486185517</c:v>
                </c:pt>
                <c:pt idx="122">
                  <c:v>4977.1839526994154</c:v>
                </c:pt>
                <c:pt idx="123">
                  <c:v>4985.47925928724</c:v>
                </c:pt>
                <c:pt idx="124">
                  <c:v>4993.7883913861588</c:v>
                </c:pt>
                <c:pt idx="125">
                  <c:v>5002.1113720384892</c:v>
                </c:pt>
                <c:pt idx="126">
                  <c:v>5010.4482243251987</c:v>
                </c:pt>
                <c:pt idx="127">
                  <c:v>5018.7989713656716</c:v>
                </c:pt>
                <c:pt idx="128">
                  <c:v>5027.1636363179423</c:v>
                </c:pt>
                <c:pt idx="129">
                  <c:v>5035.5422423784621</c:v>
                </c:pt>
                <c:pt idx="130">
                  <c:v>5043.9348127825651</c:v>
                </c:pt>
                <c:pt idx="131">
                  <c:v>5052.3413708037697</c:v>
                </c:pt>
                <c:pt idx="132">
                  <c:v>5060.7619397551753</c:v>
                </c:pt>
                <c:pt idx="133">
                  <c:v>5069.1965429880656</c:v>
                </c:pt>
                <c:pt idx="134">
                  <c:v>5077.6452038930729</c:v>
                </c:pt>
                <c:pt idx="135">
                  <c:v>5086.1079458994791</c:v>
                </c:pt>
                <c:pt idx="136">
                  <c:v>5094.5847924761474</c:v>
                </c:pt>
                <c:pt idx="137">
                  <c:v>5103.0757671301253</c:v>
                </c:pt>
                <c:pt idx="138">
                  <c:v>5111.5808934087399</c:v>
                </c:pt>
                <c:pt idx="139">
                  <c:v>5120.1001948977355</c:v>
                </c:pt>
                <c:pt idx="140">
                  <c:v>5128.6336952226702</c:v>
                </c:pt>
                <c:pt idx="141">
                  <c:v>5137.1814180479851</c:v>
                </c:pt>
                <c:pt idx="142">
                  <c:v>5145.743387077935</c:v>
                </c:pt>
                <c:pt idx="143">
                  <c:v>5154.3196260563564</c:v>
                </c:pt>
                <c:pt idx="144">
                  <c:v>5162.9101587666664</c:v>
                </c:pt>
                <c:pt idx="145">
                  <c:v>5171.5150090311654</c:v>
                </c:pt>
                <c:pt idx="146">
                  <c:v>5180.1342007128987</c:v>
                </c:pt>
                <c:pt idx="147">
                  <c:v>5188.7677577140275</c:v>
                </c:pt>
                <c:pt idx="148">
                  <c:v>5197.4157039769925</c:v>
                </c:pt>
                <c:pt idx="149">
                  <c:v>5206.0780634835828</c:v>
                </c:pt>
                <c:pt idx="150">
                  <c:v>5214.7548602561001</c:v>
                </c:pt>
                <c:pt idx="151">
                  <c:v>5223.4461183564272</c:v>
                </c:pt>
                <c:pt idx="152">
                  <c:v>5232.1518618869595</c:v>
                </c:pt>
                <c:pt idx="153">
                  <c:v>5240.8721149901394</c:v>
                </c:pt>
                <c:pt idx="154">
                  <c:v>5249.6069018484559</c:v>
                </c:pt>
                <c:pt idx="155">
                  <c:v>5258.3562466849107</c:v>
                </c:pt>
                <c:pt idx="156">
                  <c:v>5267.1201737627853</c:v>
                </c:pt>
                <c:pt idx="157">
                  <c:v>5275.8987073856406</c:v>
                </c:pt>
                <c:pt idx="158">
                  <c:v>5284.691871898016</c:v>
                </c:pt>
                <c:pt idx="159">
                  <c:v>5293.4996916844975</c:v>
                </c:pt>
                <c:pt idx="160">
                  <c:v>5302.3221911706496</c:v>
                </c:pt>
                <c:pt idx="161">
                  <c:v>5311.1593948225491</c:v>
                </c:pt>
                <c:pt idx="162">
                  <c:v>5320.011327147251</c:v>
                </c:pt>
                <c:pt idx="163">
                  <c:v>5328.8780126925558</c:v>
                </c:pt>
                <c:pt idx="164">
                  <c:v>5337.7594760470092</c:v>
                </c:pt>
                <c:pt idx="165">
                  <c:v>5346.6557418403681</c:v>
                </c:pt>
                <c:pt idx="166">
                  <c:v>5355.5668347436003</c:v>
                </c:pt>
                <c:pt idx="167">
                  <c:v>5364.4927794679534</c:v>
                </c:pt>
                <c:pt idx="168">
                  <c:v>5373.4336007672828</c:v>
                </c:pt>
                <c:pt idx="169">
                  <c:v>5382.3893234350253</c:v>
                </c:pt>
                <c:pt idx="170">
                  <c:v>5391.3599723074585</c:v>
                </c:pt>
                <c:pt idx="171">
                  <c:v>5400.3455722613726</c:v>
                </c:pt>
                <c:pt idx="172">
                  <c:v>5409.3461482152343</c:v>
                </c:pt>
                <c:pt idx="173">
                  <c:v>5418.3617251287214</c:v>
                </c:pt>
                <c:pt idx="174">
                  <c:v>5427.3923280041199</c:v>
                </c:pt>
                <c:pt idx="175">
                  <c:v>5436.4379818839952</c:v>
                </c:pt>
                <c:pt idx="176">
                  <c:v>5445.4987118537538</c:v>
                </c:pt>
                <c:pt idx="177">
                  <c:v>5454.5745430402458</c:v>
                </c:pt>
                <c:pt idx="178">
                  <c:v>5463.6655006119981</c:v>
                </c:pt>
                <c:pt idx="179">
                  <c:v>5472.7716097796801</c:v>
                </c:pt>
                <c:pt idx="180">
                  <c:v>5481.8928957961034</c:v>
                </c:pt>
                <c:pt idx="181">
                  <c:v>5491.0293839557562</c:v>
                </c:pt>
                <c:pt idx="182">
                  <c:v>5500.181099595502</c:v>
                </c:pt>
                <c:pt idx="183">
                  <c:v>5509.3480680948123</c:v>
                </c:pt>
                <c:pt idx="184">
                  <c:v>5518.5303148750681</c:v>
                </c:pt>
                <c:pt idx="185">
                  <c:v>5527.7278653997928</c:v>
                </c:pt>
                <c:pt idx="186">
                  <c:v>5536.9407451755833</c:v>
                </c:pt>
                <c:pt idx="187">
                  <c:v>5546.1689797507133</c:v>
                </c:pt>
                <c:pt idx="188">
                  <c:v>5555.412594716996</c:v>
                </c:pt>
                <c:pt idx="189">
                  <c:v>5564.6716157081537</c:v>
                </c:pt>
                <c:pt idx="190">
                  <c:v>5573.9460684012156</c:v>
                </c:pt>
                <c:pt idx="191">
                  <c:v>5583.2359785151202</c:v>
                </c:pt>
                <c:pt idx="192">
                  <c:v>5592.5413718125783</c:v>
                </c:pt>
                <c:pt idx="193">
                  <c:v>5601.8622740989085</c:v>
                </c:pt>
                <c:pt idx="194">
                  <c:v>5611.1987112225033</c:v>
                </c:pt>
                <c:pt idx="195">
                  <c:v>5620.5507090745959</c:v>
                </c:pt>
                <c:pt idx="196">
                  <c:v>5629.9182935897261</c:v>
                </c:pt>
                <c:pt idx="197">
                  <c:v>5639.30149074574</c:v>
                </c:pt>
                <c:pt idx="198">
                  <c:v>5648.700326563674</c:v>
                </c:pt>
                <c:pt idx="199">
                  <c:v>5658.1148271079874</c:v>
                </c:pt>
                <c:pt idx="200">
                  <c:v>5667.5450184864458</c:v>
                </c:pt>
                <c:pt idx="201">
                  <c:v>5676.9909268505871</c:v>
                </c:pt>
                <c:pt idx="202">
                  <c:v>5686.4525783953723</c:v>
                </c:pt>
                <c:pt idx="203">
                  <c:v>5695.9299993593013</c:v>
                </c:pt>
                <c:pt idx="204">
                  <c:v>5705.4232160248794</c:v>
                </c:pt>
                <c:pt idx="205">
                  <c:v>5714.9322547182674</c:v>
                </c:pt>
                <c:pt idx="206">
                  <c:v>5724.4571418095147</c:v>
                </c:pt>
                <c:pt idx="207">
                  <c:v>5733.9979037125595</c:v>
                </c:pt>
                <c:pt idx="208">
                  <c:v>5743.5545668853447</c:v>
                </c:pt>
                <c:pt idx="209">
                  <c:v>5753.1271578301676</c:v>
                </c:pt>
                <c:pt idx="210">
                  <c:v>5762.715703093214</c:v>
                </c:pt>
                <c:pt idx="211">
                  <c:v>5772.320229265024</c:v>
                </c:pt>
                <c:pt idx="212">
                  <c:v>5781.9407629804919</c:v>
                </c:pt>
                <c:pt idx="213">
                  <c:v>5791.5773309187498</c:v>
                </c:pt>
                <c:pt idx="214">
                  <c:v>5801.2299598036334</c:v>
                </c:pt>
                <c:pt idx="215">
                  <c:v>5810.8986764033325</c:v>
                </c:pt>
                <c:pt idx="216">
                  <c:v>5820.583507530624</c:v>
                </c:pt>
                <c:pt idx="217">
                  <c:v>5830.2844800432213</c:v>
                </c:pt>
                <c:pt idx="218">
                  <c:v>5840.001620843308</c:v>
                </c:pt>
                <c:pt idx="219">
                  <c:v>5849.7349568780046</c:v>
                </c:pt>
                <c:pt idx="220">
                  <c:v>5859.4845151394838</c:v>
                </c:pt>
                <c:pt idx="221">
                  <c:v>5869.2503226647386</c:v>
                </c:pt>
                <c:pt idx="222">
                  <c:v>5879.0324065358145</c:v>
                </c:pt>
                <c:pt idx="223">
                  <c:v>5888.8307938800426</c:v>
                </c:pt>
                <c:pt idx="224">
                  <c:v>5898.6455118699232</c:v>
                </c:pt>
                <c:pt idx="225">
                  <c:v>5908.4765877230093</c:v>
                </c:pt>
                <c:pt idx="226">
                  <c:v>5918.3240487024887</c:v>
                </c:pt>
                <c:pt idx="227">
                  <c:v>5928.1879221170675</c:v>
                </c:pt>
                <c:pt idx="228">
                  <c:v>5938.0682353205048</c:v>
                </c:pt>
                <c:pt idx="229">
                  <c:v>5947.9650157127762</c:v>
                </c:pt>
                <c:pt idx="230">
                  <c:v>5957.8782907389104</c:v>
                </c:pt>
                <c:pt idx="231">
                  <c:v>5967.8080878901528</c:v>
                </c:pt>
                <c:pt idx="232">
                  <c:v>5977.7544347032672</c:v>
                </c:pt>
                <c:pt idx="233">
                  <c:v>5987.7173587611178</c:v>
                </c:pt>
                <c:pt idx="234">
                  <c:v>5997.6968876924366</c:v>
                </c:pt>
                <c:pt idx="235">
                  <c:v>6007.6930491719395</c:v>
                </c:pt>
                <c:pt idx="236">
                  <c:v>6017.7058709205594</c:v>
                </c:pt>
                <c:pt idx="237">
                  <c:v>6027.735380705446</c:v>
                </c:pt>
                <c:pt idx="238">
                  <c:v>6037.7816063399659</c:v>
                </c:pt>
                <c:pt idx="239">
                  <c:v>6047.8445756838191</c:v>
                </c:pt>
                <c:pt idx="240">
                  <c:v>6057.9243166432716</c:v>
                </c:pt>
                <c:pt idx="241">
                  <c:v>6068.0208571710391</c:v>
                </c:pt>
                <c:pt idx="242">
                  <c:v>6078.1342252662871</c:v>
                </c:pt>
                <c:pt idx="243">
                  <c:v>6088.2644489750965</c:v>
                </c:pt>
                <c:pt idx="244">
                  <c:v>6098.4115563899977</c:v>
                </c:pt>
                <c:pt idx="245">
                  <c:v>6108.5755756506696</c:v>
                </c:pt>
                <c:pt idx="246">
                  <c:v>6118.7565349434735</c:v>
                </c:pt>
                <c:pt idx="247">
                  <c:v>6128.9544625016861</c:v>
                </c:pt>
                <c:pt idx="248">
                  <c:v>6139.1693866058486</c:v>
                </c:pt>
                <c:pt idx="249">
                  <c:v>6149.4013355835341</c:v>
                </c:pt>
                <c:pt idx="250">
                  <c:v>6159.650337809464</c:v>
                </c:pt>
                <c:pt idx="251">
                  <c:v>6169.9164217058569</c:v>
                </c:pt>
                <c:pt idx="252">
                  <c:v>6180.1996157420799</c:v>
                </c:pt>
                <c:pt idx="253">
                  <c:v>6190.4999484348809</c:v>
                </c:pt>
                <c:pt idx="254">
                  <c:v>6200.8174483489711</c:v>
                </c:pt>
                <c:pt idx="255">
                  <c:v>6211.1521440962097</c:v>
                </c:pt>
                <c:pt idx="256">
                  <c:v>6221.5040643364191</c:v>
                </c:pt>
                <c:pt idx="257">
                  <c:v>6231.8732377769193</c:v>
                </c:pt>
                <c:pt idx="258">
                  <c:v>6242.259693173226</c:v>
                </c:pt>
                <c:pt idx="259">
                  <c:v>6252.6634593285853</c:v>
                </c:pt>
                <c:pt idx="260">
                  <c:v>6263.0845650940901</c:v>
                </c:pt>
                <c:pt idx="261">
                  <c:v>6273.5230393692618</c:v>
                </c:pt>
                <c:pt idx="262">
                  <c:v>6283.9789111015853</c:v>
                </c:pt>
                <c:pt idx="263">
                  <c:v>6294.452209286741</c:v>
                </c:pt>
                <c:pt idx="264">
                  <c:v>6304.9429629688384</c:v>
                </c:pt>
                <c:pt idx="265">
                  <c:v>6315.4512012404157</c:v>
                </c:pt>
                <c:pt idx="266">
                  <c:v>6325.9769532425562</c:v>
                </c:pt>
                <c:pt idx="267">
                  <c:v>6336.5202481646556</c:v>
                </c:pt>
                <c:pt idx="268">
                  <c:v>6347.0811152448878</c:v>
                </c:pt>
                <c:pt idx="269">
                  <c:v>6357.6595837703208</c:v>
                </c:pt>
                <c:pt idx="270">
                  <c:v>6368.2556830765679</c:v>
                </c:pt>
                <c:pt idx="271">
                  <c:v>6378.86944254837</c:v>
                </c:pt>
                <c:pt idx="272">
                  <c:v>6389.5008916192455</c:v>
                </c:pt>
                <c:pt idx="273">
                  <c:v>6400.1500597719569</c:v>
                </c:pt>
                <c:pt idx="274">
                  <c:v>6410.8169765382772</c:v>
                </c:pt>
                <c:pt idx="275">
                  <c:v>6421.501671499107</c:v>
                </c:pt>
                <c:pt idx="276">
                  <c:v>6432.2041742849397</c:v>
                </c:pt>
                <c:pt idx="277">
                  <c:v>6442.9245145755121</c:v>
                </c:pt>
                <c:pt idx="278">
                  <c:v>6453.6627220998053</c:v>
                </c:pt>
                <c:pt idx="279">
                  <c:v>6464.4188266366255</c:v>
                </c:pt>
                <c:pt idx="280">
                  <c:v>6475.1928580143722</c:v>
                </c:pt>
                <c:pt idx="281">
                  <c:v>6485.9848461110378</c:v>
                </c:pt>
                <c:pt idx="282">
                  <c:v>6496.7948208545567</c:v>
                </c:pt>
                <c:pt idx="283">
                  <c:v>6507.622812222573</c:v>
                </c:pt>
                <c:pt idx="284">
                  <c:v>6518.4688502429635</c:v>
                </c:pt>
                <c:pt idx="285">
                  <c:v>6529.332964993373</c:v>
                </c:pt>
                <c:pt idx="286">
                  <c:v>6540.2151866017375</c:v>
                </c:pt>
                <c:pt idx="287">
                  <c:v>6551.1155452460516</c:v>
                </c:pt>
                <c:pt idx="288">
                  <c:v>6562.034071154776</c:v>
                </c:pt>
                <c:pt idx="289">
                  <c:v>6572.970794606721</c:v>
                </c:pt>
                <c:pt idx="290">
                  <c:v>6583.9257459310465</c:v>
                </c:pt>
                <c:pt idx="291">
                  <c:v>6594.8989555076114</c:v>
                </c:pt>
                <c:pt idx="292">
                  <c:v>6605.8904537667986</c:v>
                </c:pt>
                <c:pt idx="293">
                  <c:v>6616.9002711897483</c:v>
                </c:pt>
                <c:pt idx="294">
                  <c:v>6627.9284383084159</c:v>
                </c:pt>
                <c:pt idx="295">
                  <c:v>6638.9749857055722</c:v>
                </c:pt>
                <c:pt idx="296">
                  <c:v>6650.0399440150941</c:v>
                </c:pt>
                <c:pt idx="297">
                  <c:v>6661.1233439217904</c:v>
                </c:pt>
                <c:pt idx="298">
                  <c:v>6672.2252161616343</c:v>
                </c:pt>
                <c:pt idx="299">
                  <c:v>6683.3455915219383</c:v>
                </c:pt>
                <c:pt idx="300">
                  <c:v>6694.4845008411212</c:v>
                </c:pt>
                <c:pt idx="301">
                  <c:v>6705.6419750091736</c:v>
                </c:pt>
                <c:pt idx="302">
                  <c:v>6716.8180449675419</c:v>
                </c:pt>
                <c:pt idx="303">
                  <c:v>6728.012741709128</c:v>
                </c:pt>
                <c:pt idx="304">
                  <c:v>6739.2260962786386</c:v>
                </c:pt>
                <c:pt idx="305">
                  <c:v>6750.4581397724687</c:v>
                </c:pt>
                <c:pt idx="306">
                  <c:v>6761.7089033387601</c:v>
                </c:pt>
                <c:pt idx="307">
                  <c:v>6772.978418177634</c:v>
                </c:pt>
                <c:pt idx="308">
                  <c:v>6784.2667155412491</c:v>
                </c:pt>
                <c:pt idx="309">
                  <c:v>6795.5738267338602</c:v>
                </c:pt>
                <c:pt idx="310">
                  <c:v>6806.8997831117595</c:v>
                </c:pt>
                <c:pt idx="311">
                  <c:v>6818.244616083568</c:v>
                </c:pt>
                <c:pt idx="312">
                  <c:v>6829.60835711041</c:v>
                </c:pt>
                <c:pt idx="313">
                  <c:v>6840.9910377055639</c:v>
                </c:pt>
                <c:pt idx="314">
                  <c:v>6852.3926894351025</c:v>
                </c:pt>
                <c:pt idx="315">
                  <c:v>6863.8133439174853</c:v>
                </c:pt>
                <c:pt idx="316">
                  <c:v>6875.2530328240246</c:v>
                </c:pt>
                <c:pt idx="317">
                  <c:v>6886.7117878787103</c:v>
                </c:pt>
                <c:pt idx="318">
                  <c:v>6898.1896408585017</c:v>
                </c:pt>
                <c:pt idx="319">
                  <c:v>6909.6866235932685</c:v>
                </c:pt>
                <c:pt idx="320">
                  <c:v>6921.2027679659077</c:v>
                </c:pt>
                <c:pt idx="321">
                  <c:v>6932.7381059125182</c:v>
                </c:pt>
                <c:pt idx="322">
                  <c:v>6944.2926694224006</c:v>
                </c:pt>
                <c:pt idx="323">
                  <c:v>6955.8664905380574</c:v>
                </c:pt>
                <c:pt idx="324">
                  <c:v>6967.4596013556293</c:v>
                </c:pt>
                <c:pt idx="325">
                  <c:v>6979.0720340245462</c:v>
                </c:pt>
                <c:pt idx="326">
                  <c:v>6990.7038207479345</c:v>
                </c:pt>
                <c:pt idx="327">
                  <c:v>7002.354993782501</c:v>
                </c:pt>
                <c:pt idx="328">
                  <c:v>7014.0255854388233</c:v>
                </c:pt>
                <c:pt idx="329">
                  <c:v>7025.7156280812051</c:v>
                </c:pt>
                <c:pt idx="330">
                  <c:v>7037.4251541280246</c:v>
                </c:pt>
                <c:pt idx="331">
                  <c:v>7049.1541960515606</c:v>
                </c:pt>
                <c:pt idx="332">
                  <c:v>7060.9027863783122</c:v>
                </c:pt>
                <c:pt idx="333">
                  <c:v>7072.6709576889407</c:v>
                </c:pt>
                <c:pt idx="334">
                  <c:v>7084.4587426184153</c:v>
                </c:pt>
                <c:pt idx="335">
                  <c:v>7096.2661738561292</c:v>
                </c:pt>
                <c:pt idx="336">
                  <c:v>7108.0932841458707</c:v>
                </c:pt>
                <c:pt idx="337">
                  <c:v>7119.9401062861143</c:v>
                </c:pt>
                <c:pt idx="338">
                  <c:v>7131.8066731299332</c:v>
                </c:pt>
                <c:pt idx="339">
                  <c:v>7143.6930175851448</c:v>
                </c:pt>
                <c:pt idx="340">
                  <c:v>7155.5991726144566</c:v>
                </c:pt>
                <c:pt idx="341">
                  <c:v>7167.5251712354948</c:v>
                </c:pt>
                <c:pt idx="342">
                  <c:v>7179.4710465208918</c:v>
                </c:pt>
                <c:pt idx="343">
                  <c:v>7191.436831598432</c:v>
                </c:pt>
                <c:pt idx="344">
                  <c:v>7203.4225596510951</c:v>
                </c:pt>
                <c:pt idx="345">
                  <c:v>7215.4282639171724</c:v>
                </c:pt>
                <c:pt idx="346">
                  <c:v>7227.4539776903694</c:v>
                </c:pt>
                <c:pt idx="347">
                  <c:v>7239.4997343198629</c:v>
                </c:pt>
                <c:pt idx="348">
                  <c:v>7251.5655672103894</c:v>
                </c:pt>
                <c:pt idx="349">
                  <c:v>7263.6515098224045</c:v>
                </c:pt>
                <c:pt idx="350">
                  <c:v>7275.7575956721121</c:v>
                </c:pt>
                <c:pt idx="351">
                  <c:v>7287.8838583315664</c:v>
                </c:pt>
                <c:pt idx="352">
                  <c:v>7300.0303314287812</c:v>
                </c:pt>
                <c:pt idx="353">
                  <c:v>7312.1970486478313</c:v>
                </c:pt>
                <c:pt idx="354">
                  <c:v>7324.3840437289109</c:v>
                </c:pt>
                <c:pt idx="355">
                  <c:v>7336.5913504684613</c:v>
                </c:pt>
                <c:pt idx="356">
                  <c:v>7348.8190027192395</c:v>
                </c:pt>
                <c:pt idx="357">
                  <c:v>7361.0670343904403</c:v>
                </c:pt>
                <c:pt idx="358">
                  <c:v>7373.3354794477564</c:v>
                </c:pt>
                <c:pt idx="359">
                  <c:v>7385.6243719440954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77-4522-B105-7955AE1724E2}"/>
            </c:ext>
          </c:extLst>
        </c:ser>
        <c:ser>
          <c:idx val="1"/>
          <c:order val="1"/>
          <c:tx>
            <c:strRef>
              <c:f>Låneberegning!$D$16</c:f>
              <c:strCache>
                <c:ptCount val="1"/>
                <c:pt idx="0">
                  <c:v>Renter (25 %)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val>
            <c:numRef>
              <c:f>Låneberegning!$D$18:$D$400</c:f>
              <c:numCache>
                <c:formatCode>_("kr"* #,##0.00_);_("kr"* \(#,##0.00\);_("kr"* "-"??_);_(@_)</c:formatCode>
                <c:ptCount val="383"/>
                <c:pt idx="0">
                  <c:v>3335.8333333333335</c:v>
                </c:pt>
                <c:pt idx="1">
                  <c:v>3329.0631659791111</c:v>
                </c:pt>
                <c:pt idx="2">
                  <c:v>3322.281715012632</c:v>
                </c:pt>
                <c:pt idx="3">
                  <c:v>3315.4889616278756</c:v>
                </c:pt>
                <c:pt idx="4">
                  <c:v>3308.6848869874775</c:v>
                </c:pt>
                <c:pt idx="5">
                  <c:v>3301.8694722226792</c:v>
                </c:pt>
                <c:pt idx="6">
                  <c:v>3295.0426984332726</c:v>
                </c:pt>
                <c:pt idx="7">
                  <c:v>3288.2045466875502</c:v>
                </c:pt>
                <c:pt idx="8">
                  <c:v>3281.3549980222519</c:v>
                </c:pt>
                <c:pt idx="9">
                  <c:v>3274.4940334425114</c:v>
                </c:pt>
                <c:pt idx="10">
                  <c:v>3267.6216339218045</c:v>
                </c:pt>
                <c:pt idx="11">
                  <c:v>3260.7377804018961</c:v>
                </c:pt>
                <c:pt idx="12">
                  <c:v>3253.8424537927885</c:v>
                </c:pt>
                <c:pt idx="13">
                  <c:v>3246.9356349726654</c:v>
                </c:pt>
                <c:pt idx="14">
                  <c:v>3240.017304787842</c:v>
                </c:pt>
                <c:pt idx="15">
                  <c:v>3233.0874440527109</c:v>
                </c:pt>
                <c:pt idx="16">
                  <c:v>3226.1460335496877</c:v>
                </c:pt>
                <c:pt idx="17">
                  <c:v>3219.1930540291596</c:v>
                </c:pt>
                <c:pt idx="18">
                  <c:v>3212.2284862094307</c:v>
                </c:pt>
                <c:pt idx="19">
                  <c:v>3205.2523107766683</c:v>
                </c:pt>
                <c:pt idx="20">
                  <c:v>3198.2645083848515</c:v>
                </c:pt>
                <c:pt idx="21">
                  <c:v>3191.265059655715</c:v>
                </c:pt>
                <c:pt idx="22">
                  <c:v>3184.253945178697</c:v>
                </c:pt>
                <c:pt idx="23">
                  <c:v>3177.2311455108838</c:v>
                </c:pt>
                <c:pt idx="24">
                  <c:v>3170.1966411769577</c:v>
                </c:pt>
                <c:pt idx="25">
                  <c:v>3163.1504126691411</c:v>
                </c:pt>
                <c:pt idx="26">
                  <c:v>3156.0924404471457</c:v>
                </c:pt>
                <c:pt idx="27">
                  <c:v>3149.0227049381128</c:v>
                </c:pt>
                <c:pt idx="28">
                  <c:v>3141.9411865365655</c:v>
                </c:pt>
                <c:pt idx="29">
                  <c:v>3134.8478656043485</c:v>
                </c:pt>
                <c:pt idx="30">
                  <c:v>3127.742722470578</c:v>
                </c:pt>
                <c:pt idx="31">
                  <c:v>3120.6257374315846</c:v>
                </c:pt>
                <c:pt idx="32">
                  <c:v>3113.4968907508596</c:v>
                </c:pt>
                <c:pt idx="33">
                  <c:v>3106.3561626590003</c:v>
                </c:pt>
                <c:pt idx="34">
                  <c:v>3099.2035333536542</c:v>
                </c:pt>
                <c:pt idx="35">
                  <c:v>3092.038982999466</c:v>
                </c:pt>
                <c:pt idx="36">
                  <c:v>3084.8624917280208</c:v>
                </c:pt>
                <c:pt idx="37">
                  <c:v>3077.6740396377895</c:v>
                </c:pt>
                <c:pt idx="38">
                  <c:v>3070.4736067940753</c:v>
                </c:pt>
                <c:pt idx="39">
                  <c:v>3063.2611732289542</c:v>
                </c:pt>
                <c:pt idx="40">
                  <c:v>3056.036718941225</c:v>
                </c:pt>
                <c:pt idx="41">
                  <c:v>3048.8002238963491</c:v>
                </c:pt>
                <c:pt idx="42">
                  <c:v>3041.5516680263986</c:v>
                </c:pt>
                <c:pt idx="43">
                  <c:v>3034.2910312299982</c:v>
                </c:pt>
                <c:pt idx="44">
                  <c:v>3027.0182933722708</c:v>
                </c:pt>
                <c:pt idx="45">
                  <c:v>3019.7334342847803</c:v>
                </c:pt>
                <c:pt idx="46">
                  <c:v>3012.436433765477</c:v>
                </c:pt>
                <c:pt idx="47">
                  <c:v>3005.1272715786417</c:v>
                </c:pt>
                <c:pt idx="48">
                  <c:v>2997.8059274548286</c:v>
                </c:pt>
                <c:pt idx="49">
                  <c:v>2990.472381090809</c:v>
                </c:pt>
                <c:pt idx="50">
                  <c:v>2983.1266121495155</c:v>
                </c:pt>
                <c:pt idx="51">
                  <c:v>2975.7686002599867</c:v>
                </c:pt>
                <c:pt idx="52">
                  <c:v>2968.3983250173092</c:v>
                </c:pt>
                <c:pt idx="53">
                  <c:v>2961.0157659825604</c:v>
                </c:pt>
                <c:pt idx="54">
                  <c:v>2953.6209026827532</c:v>
                </c:pt>
                <c:pt idx="55">
                  <c:v>2946.2137146107798</c:v>
                </c:pt>
                <c:pt idx="56">
                  <c:v>2938.7941812253534</c:v>
                </c:pt>
                <c:pt idx="57">
                  <c:v>2931.3622819509515</c:v>
                </c:pt>
                <c:pt idx="58">
                  <c:v>2923.9179961777586</c:v>
                </c:pt>
                <c:pt idx="59">
                  <c:v>2916.4613032616103</c:v>
                </c:pt>
                <c:pt idx="60">
                  <c:v>2908.9921825239353</c:v>
                </c:pt>
                <c:pt idx="61">
                  <c:v>2901.5106132516971</c:v>
                </c:pt>
                <c:pt idx="62">
                  <c:v>2894.0165746973389</c:v>
                </c:pt>
                <c:pt idx="63">
                  <c:v>2886.5100460787235</c:v>
                </c:pt>
                <c:pt idx="64">
                  <c:v>2878.9910065790773</c:v>
                </c:pt>
                <c:pt idx="65">
                  <c:v>2871.4594353469311</c:v>
                </c:pt>
                <c:pt idx="66">
                  <c:v>2863.915311496065</c:v>
                </c:pt>
                <c:pt idx="67">
                  <c:v>2856.3586141054475</c:v>
                </c:pt>
                <c:pt idx="68">
                  <c:v>2848.7893222191788</c:v>
                </c:pt>
                <c:pt idx="69">
                  <c:v>2841.207414846433</c:v>
                </c:pt>
                <c:pt idx="70">
                  <c:v>2833.612870961399</c:v>
                </c:pt>
                <c:pt idx="71">
                  <c:v>2826.005669503224</c:v>
                </c:pt>
                <c:pt idx="72">
                  <c:v>2818.3857893759514</c:v>
                </c:pt>
                <c:pt idx="73">
                  <c:v>2810.7532094484673</c:v>
                </c:pt>
                <c:pt idx="74">
                  <c:v>2803.1079085544366</c:v>
                </c:pt>
                <c:pt idx="75">
                  <c:v>2795.4498654922495</c:v>
                </c:pt>
                <c:pt idx="76">
                  <c:v>2787.7790590249588</c:v>
                </c:pt>
                <c:pt idx="77">
                  <c:v>2780.0954678802227</c:v>
                </c:pt>
                <c:pt idx="78">
                  <c:v>2772.3990707502453</c:v>
                </c:pt>
                <c:pt idx="79">
                  <c:v>2764.6898462917179</c:v>
                </c:pt>
                <c:pt idx="80">
                  <c:v>2756.9677731257598</c:v>
                </c:pt>
                <c:pt idx="81">
                  <c:v>2749.2328298378584</c:v>
                </c:pt>
                <c:pt idx="82">
                  <c:v>2741.4849949778104</c:v>
                </c:pt>
                <c:pt idx="83">
                  <c:v>2733.724247059662</c:v>
                </c:pt>
                <c:pt idx="84">
                  <c:v>2725.95056456165</c:v>
                </c:pt>
                <c:pt idx="85">
                  <c:v>2718.1639259261419</c:v>
                </c:pt>
                <c:pt idx="86">
                  <c:v>2710.3643095595744</c:v>
                </c:pt>
                <c:pt idx="87">
                  <c:v>2702.5516938323958</c:v>
                </c:pt>
                <c:pt idx="88">
                  <c:v>2694.7260570790058</c:v>
                </c:pt>
                <c:pt idx="89">
                  <c:v>2686.8873775976931</c:v>
                </c:pt>
                <c:pt idx="90">
                  <c:v>2679.0356336505779</c:v>
                </c:pt>
                <c:pt idx="91">
                  <c:v>2671.1708034635512</c:v>
                </c:pt>
                <c:pt idx="92">
                  <c:v>2663.2928652262126</c:v>
                </c:pt>
                <c:pt idx="93">
                  <c:v>2655.4017970918121</c:v>
                </c:pt>
                <c:pt idx="94">
                  <c:v>2647.4975771771874</c:v>
                </c:pt>
                <c:pt idx="95">
                  <c:v>2639.5801835627049</c:v>
                </c:pt>
                <c:pt idx="96">
                  <c:v>2631.6495942921979</c:v>
                </c:pt>
                <c:pt idx="97">
                  <c:v>2623.7057873729077</c:v>
                </c:pt>
                <c:pt idx="98">
                  <c:v>2615.7487407754179</c:v>
                </c:pt>
                <c:pt idx="99">
                  <c:v>2607.7784324335994</c:v>
                </c:pt>
                <c:pt idx="100">
                  <c:v>2599.7948402445445</c:v>
                </c:pt>
                <c:pt idx="101">
                  <c:v>2591.7979420685074</c:v>
                </c:pt>
                <c:pt idx="102">
                  <c:v>2583.787715728844</c:v>
                </c:pt>
                <c:pt idx="103">
                  <c:v>2575.7641390119475</c:v>
                </c:pt>
                <c:pt idx="104">
                  <c:v>2567.7271896671896</c:v>
                </c:pt>
                <c:pt idx="105">
                  <c:v>2559.6768454068574</c:v>
                </c:pt>
                <c:pt idx="106">
                  <c:v>2551.6130839060911</c:v>
                </c:pt>
                <c:pt idx="107">
                  <c:v>2543.5358828028234</c:v>
                </c:pt>
                <c:pt idx="108">
                  <c:v>2535.4452196977172</c:v>
                </c:pt>
                <c:pt idx="109">
                  <c:v>2527.3410721541022</c:v>
                </c:pt>
                <c:pt idx="110">
                  <c:v>2519.2234176979146</c:v>
                </c:pt>
                <c:pt idx="111">
                  <c:v>2511.0922338176333</c:v>
                </c:pt>
                <c:pt idx="112">
                  <c:v>2502.9474979642182</c:v>
                </c:pt>
                <c:pt idx="113">
                  <c:v>2494.7891875510472</c:v>
                </c:pt>
                <c:pt idx="114">
                  <c:v>2486.6172799538549</c:v>
                </c:pt>
                <c:pt idx="115">
                  <c:v>2478.4317525106667</c:v>
                </c:pt>
                <c:pt idx="116">
                  <c:v>2470.2325825217399</c:v>
                </c:pt>
                <c:pt idx="117">
                  <c:v>2462.0197472494983</c:v>
                </c:pt>
                <c:pt idx="118">
                  <c:v>2453.7932239184697</c:v>
                </c:pt>
                <c:pt idx="119">
                  <c:v>2445.5529897152228</c:v>
                </c:pt>
                <c:pt idx="120">
                  <c:v>2437.2990217883039</c:v>
                </c:pt>
                <c:pt idx="121">
                  <c:v>2429.0312972481734</c:v>
                </c:pt>
                <c:pt idx="122">
                  <c:v>2420.7497931671423</c:v>
                </c:pt>
                <c:pt idx="123">
                  <c:v>2412.45448657931</c:v>
                </c:pt>
                <c:pt idx="124">
                  <c:v>2404.1453544804981</c:v>
                </c:pt>
                <c:pt idx="125">
                  <c:v>2395.8223738281877</c:v>
                </c:pt>
                <c:pt idx="126">
                  <c:v>2387.4855215414568</c:v>
                </c:pt>
                <c:pt idx="127">
                  <c:v>2379.1347745009148</c:v>
                </c:pt>
                <c:pt idx="128">
                  <c:v>2370.7701095486386</c:v>
                </c:pt>
                <c:pt idx="129">
                  <c:v>2362.3915034881088</c:v>
                </c:pt>
                <c:pt idx="130">
                  <c:v>2353.9989330841449</c:v>
                </c:pt>
                <c:pt idx="131">
                  <c:v>2345.5923750628403</c:v>
                </c:pt>
                <c:pt idx="132">
                  <c:v>2337.1718061115007</c:v>
                </c:pt>
                <c:pt idx="133">
                  <c:v>2328.7372028785753</c:v>
                </c:pt>
                <c:pt idx="134">
                  <c:v>2320.2885419735953</c:v>
                </c:pt>
                <c:pt idx="135">
                  <c:v>2311.8257999671068</c:v>
                </c:pt>
                <c:pt idx="136">
                  <c:v>2303.3489533906077</c:v>
                </c:pt>
                <c:pt idx="137">
                  <c:v>2294.8579787364811</c:v>
                </c:pt>
                <c:pt idx="138">
                  <c:v>2286.3528524579306</c:v>
                </c:pt>
                <c:pt idx="139">
                  <c:v>2277.8335509689164</c:v>
                </c:pt>
                <c:pt idx="140">
                  <c:v>2269.3000506440867</c:v>
                </c:pt>
                <c:pt idx="141">
                  <c:v>2260.7523278187155</c:v>
                </c:pt>
                <c:pt idx="142">
                  <c:v>2252.1903587886354</c:v>
                </c:pt>
                <c:pt idx="143">
                  <c:v>2243.6141198101723</c:v>
                </c:pt>
                <c:pt idx="144">
                  <c:v>2235.0235871000782</c:v>
                </c:pt>
                <c:pt idx="145">
                  <c:v>2226.4187368354674</c:v>
                </c:pt>
                <c:pt idx="146">
                  <c:v>2217.7995451537486</c:v>
                </c:pt>
                <c:pt idx="147">
                  <c:v>2209.1659881525607</c:v>
                </c:pt>
                <c:pt idx="148">
                  <c:v>2200.5180418897039</c:v>
                </c:pt>
                <c:pt idx="149">
                  <c:v>2191.8556823830754</c:v>
                </c:pt>
                <c:pt idx="150">
                  <c:v>2183.1788856106027</c:v>
                </c:pt>
                <c:pt idx="151">
                  <c:v>2174.487627510176</c:v>
                </c:pt>
                <c:pt idx="152">
                  <c:v>2165.7818839795818</c:v>
                </c:pt>
                <c:pt idx="153">
                  <c:v>2157.061630876437</c:v>
                </c:pt>
                <c:pt idx="154">
                  <c:v>2148.32684401812</c:v>
                </c:pt>
                <c:pt idx="155">
                  <c:v>2139.5774991817061</c:v>
                </c:pt>
                <c:pt idx="156">
                  <c:v>2130.813572103898</c:v>
                </c:pt>
                <c:pt idx="157">
                  <c:v>2122.0350384809599</c:v>
                </c:pt>
                <c:pt idx="158">
                  <c:v>2113.2418739686505</c:v>
                </c:pt>
                <c:pt idx="159">
                  <c:v>2104.4340541821539</c:v>
                </c:pt>
                <c:pt idx="160">
                  <c:v>2095.6115546960127</c:v>
                </c:pt>
                <c:pt idx="161">
                  <c:v>2086.7743510440619</c:v>
                </c:pt>
                <c:pt idx="162">
                  <c:v>2077.9224187193577</c:v>
                </c:pt>
                <c:pt idx="163">
                  <c:v>2069.055733174112</c:v>
                </c:pt>
                <c:pt idx="164">
                  <c:v>2060.1742698196244</c:v>
                </c:pt>
                <c:pt idx="165">
                  <c:v>2051.2780040262128</c:v>
                </c:pt>
                <c:pt idx="166">
                  <c:v>2042.3669111231457</c:v>
                </c:pt>
                <c:pt idx="167">
                  <c:v>2033.440966398573</c:v>
                </c:pt>
                <c:pt idx="168">
                  <c:v>2024.5001450994596</c:v>
                </c:pt>
                <c:pt idx="169">
                  <c:v>2015.5444224315142</c:v>
                </c:pt>
                <c:pt idx="170">
                  <c:v>2006.5737735591224</c:v>
                </c:pt>
                <c:pt idx="171">
                  <c:v>1997.5881736052768</c:v>
                </c:pt>
                <c:pt idx="172">
                  <c:v>1988.5875976515078</c:v>
                </c:pt>
                <c:pt idx="173">
                  <c:v>1979.5720207378156</c:v>
                </c:pt>
                <c:pt idx="174">
                  <c:v>1970.5414178626011</c:v>
                </c:pt>
                <c:pt idx="175">
                  <c:v>1961.4957639825943</c:v>
                </c:pt>
                <c:pt idx="176">
                  <c:v>1952.4350340127876</c:v>
                </c:pt>
                <c:pt idx="177">
                  <c:v>1943.3592028263647</c:v>
                </c:pt>
                <c:pt idx="178">
                  <c:v>1934.268245254631</c:v>
                </c:pt>
                <c:pt idx="179">
                  <c:v>1925.1621360869442</c:v>
                </c:pt>
                <c:pt idx="180">
                  <c:v>1916.0408500706449</c:v>
                </c:pt>
                <c:pt idx="181">
                  <c:v>1906.9043619109846</c:v>
                </c:pt>
                <c:pt idx="182">
                  <c:v>1897.7526462710584</c:v>
                </c:pt>
                <c:pt idx="183">
                  <c:v>1888.5856777717327</c:v>
                </c:pt>
                <c:pt idx="184">
                  <c:v>1879.4034309915746</c:v>
                </c:pt>
                <c:pt idx="185">
                  <c:v>1870.2058804667827</c:v>
                </c:pt>
                <c:pt idx="186">
                  <c:v>1860.9930006911165</c:v>
                </c:pt>
                <c:pt idx="187">
                  <c:v>1851.7647661158237</c:v>
                </c:pt>
                <c:pt idx="188">
                  <c:v>1842.5211511495727</c:v>
                </c:pt>
                <c:pt idx="189">
                  <c:v>1833.2621301583777</c:v>
                </c:pt>
                <c:pt idx="190">
                  <c:v>1823.9876774655306</c:v>
                </c:pt>
                <c:pt idx="191">
                  <c:v>1814.6977673515287</c:v>
                </c:pt>
                <c:pt idx="192">
                  <c:v>1805.3923740540035</c:v>
                </c:pt>
                <c:pt idx="193">
                  <c:v>1796.0714717676492</c:v>
                </c:pt>
                <c:pt idx="194">
                  <c:v>1786.735034644151</c:v>
                </c:pt>
                <c:pt idx="195">
                  <c:v>1777.3830367921134</c:v>
                </c:pt>
                <c:pt idx="196">
                  <c:v>1768.0154522769892</c:v>
                </c:pt>
                <c:pt idx="197">
                  <c:v>1758.6322551210062</c:v>
                </c:pt>
                <c:pt idx="198">
                  <c:v>1749.2334193030968</c:v>
                </c:pt>
                <c:pt idx="199">
                  <c:v>1739.8189187588239</c:v>
                </c:pt>
                <c:pt idx="200">
                  <c:v>1730.3887273803107</c:v>
                </c:pt>
                <c:pt idx="201">
                  <c:v>1720.9428190161666</c:v>
                </c:pt>
                <c:pt idx="202">
                  <c:v>1711.4811674714156</c:v>
                </c:pt>
                <c:pt idx="203">
                  <c:v>1702.0037465074233</c:v>
                </c:pt>
                <c:pt idx="204">
                  <c:v>1692.5105298418243</c:v>
                </c:pt>
                <c:pt idx="205">
                  <c:v>1683.0014911484495</c:v>
                </c:pt>
                <c:pt idx="206">
                  <c:v>1673.4766040572524</c:v>
                </c:pt>
                <c:pt idx="207">
                  <c:v>1663.9358421542368</c:v>
                </c:pt>
                <c:pt idx="208">
                  <c:v>1654.3791789813824</c:v>
                </c:pt>
                <c:pt idx="209">
                  <c:v>1644.8065880365734</c:v>
                </c:pt>
                <c:pt idx="210">
                  <c:v>1635.2180427735232</c:v>
                </c:pt>
                <c:pt idx="211">
                  <c:v>1625.6135166017011</c:v>
                </c:pt>
                <c:pt idx="212">
                  <c:v>1615.9929828862594</c:v>
                </c:pt>
                <c:pt idx="213">
                  <c:v>1606.3564149479587</c:v>
                </c:pt>
                <c:pt idx="214">
                  <c:v>1596.703786063094</c:v>
                </c:pt>
                <c:pt idx="215">
                  <c:v>1587.0350694634215</c:v>
                </c:pt>
                <c:pt idx="216">
                  <c:v>1577.3502383360824</c:v>
                </c:pt>
                <c:pt idx="217">
                  <c:v>1567.6492658235313</c:v>
                </c:pt>
                <c:pt idx="218">
                  <c:v>1557.9321250234593</c:v>
                </c:pt>
                <c:pt idx="219">
                  <c:v>1548.1987889887205</c:v>
                </c:pt>
                <c:pt idx="220">
                  <c:v>1538.4492307272571</c:v>
                </c:pt>
                <c:pt idx="221">
                  <c:v>1528.6834232020246</c:v>
                </c:pt>
                <c:pt idx="222">
                  <c:v>1518.9013393309169</c:v>
                </c:pt>
                <c:pt idx="223">
                  <c:v>1509.1029519866904</c:v>
                </c:pt>
                <c:pt idx="224">
                  <c:v>1499.2882339968903</c:v>
                </c:pt>
                <c:pt idx="225">
                  <c:v>1489.4571581437738</c:v>
                </c:pt>
                <c:pt idx="226">
                  <c:v>1479.6096971642355</c:v>
                </c:pt>
                <c:pt idx="227">
                  <c:v>1469.7458237497312</c:v>
                </c:pt>
                <c:pt idx="228">
                  <c:v>1459.8655105462028</c:v>
                </c:pt>
                <c:pt idx="229">
                  <c:v>1449.9687301540021</c:v>
                </c:pt>
                <c:pt idx="230">
                  <c:v>1440.0554551278142</c:v>
                </c:pt>
                <c:pt idx="231">
                  <c:v>1430.1256579765825</c:v>
                </c:pt>
                <c:pt idx="232">
                  <c:v>1420.1793111634324</c:v>
                </c:pt>
                <c:pt idx="233">
                  <c:v>1410.2163871055936</c:v>
                </c:pt>
                <c:pt idx="234">
                  <c:v>1400.2368581743251</c:v>
                </c:pt>
                <c:pt idx="235">
                  <c:v>1390.2406966948377</c:v>
                </c:pt>
                <c:pt idx="236">
                  <c:v>1380.2278749462178</c:v>
                </c:pt>
                <c:pt idx="237">
                  <c:v>1370.19836516135</c:v>
                </c:pt>
                <c:pt idx="238">
                  <c:v>1360.152139526841</c:v>
                </c:pt>
                <c:pt idx="239">
                  <c:v>1350.0891701829412</c:v>
                </c:pt>
                <c:pt idx="240">
                  <c:v>1340.009429223468</c:v>
                </c:pt>
                <c:pt idx="241">
                  <c:v>1329.9128886957292</c:v>
                </c:pt>
                <c:pt idx="242">
                  <c:v>1319.7995206004441</c:v>
                </c:pt>
                <c:pt idx="243">
                  <c:v>1309.669296891667</c:v>
                </c:pt>
                <c:pt idx="244">
                  <c:v>1299.5221894767085</c:v>
                </c:pt>
                <c:pt idx="245">
                  <c:v>1289.3581702160586</c:v>
                </c:pt>
                <c:pt idx="246">
                  <c:v>1279.1772109233075</c:v>
                </c:pt>
                <c:pt idx="247">
                  <c:v>1268.9792833650683</c:v>
                </c:pt>
                <c:pt idx="248">
                  <c:v>1258.7643592608988</c:v>
                </c:pt>
                <c:pt idx="249">
                  <c:v>1248.5324102832224</c:v>
                </c:pt>
                <c:pt idx="250">
                  <c:v>1238.28340805725</c:v>
                </c:pt>
                <c:pt idx="251">
                  <c:v>1228.0173241609007</c:v>
                </c:pt>
                <c:pt idx="252">
                  <c:v>1217.7341301247243</c:v>
                </c:pt>
                <c:pt idx="253">
                  <c:v>1207.4337974318209</c:v>
                </c:pt>
                <c:pt idx="254">
                  <c:v>1197.1162975177629</c:v>
                </c:pt>
                <c:pt idx="255">
                  <c:v>1186.7816017705145</c:v>
                </c:pt>
                <c:pt idx="256">
                  <c:v>1176.4296815303542</c:v>
                </c:pt>
                <c:pt idx="257">
                  <c:v>1166.0605080897935</c:v>
                </c:pt>
                <c:pt idx="258">
                  <c:v>1155.6740526934987</c:v>
                </c:pt>
                <c:pt idx="259">
                  <c:v>1145.2702865382098</c:v>
                </c:pt>
                <c:pt idx="260">
                  <c:v>1134.8491807726623</c:v>
                </c:pt>
                <c:pt idx="261">
                  <c:v>1124.4107064975053</c:v>
                </c:pt>
                <c:pt idx="262">
                  <c:v>1113.9548347652233</c:v>
                </c:pt>
                <c:pt idx="263">
                  <c:v>1103.4815365800539</c:v>
                </c:pt>
                <c:pt idx="264">
                  <c:v>1092.9907828979094</c:v>
                </c:pt>
                <c:pt idx="265">
                  <c:v>1082.4825446262946</c:v>
                </c:pt>
                <c:pt idx="266">
                  <c:v>1071.9567926242273</c:v>
                </c:pt>
                <c:pt idx="267">
                  <c:v>1061.4134977021563</c:v>
                </c:pt>
                <c:pt idx="268">
                  <c:v>1050.8526306218819</c:v>
                </c:pt>
                <c:pt idx="269">
                  <c:v>1040.2741620964739</c:v>
                </c:pt>
                <c:pt idx="270">
                  <c:v>1029.6780627901899</c:v>
                </c:pt>
                <c:pt idx="271">
                  <c:v>1019.0643033183957</c:v>
                </c:pt>
                <c:pt idx="272">
                  <c:v>1008.4328542474817</c:v>
                </c:pt>
                <c:pt idx="273">
                  <c:v>997.78368609478298</c:v>
                </c:pt>
                <c:pt idx="274">
                  <c:v>987.11676932849639</c:v>
                </c:pt>
                <c:pt idx="275">
                  <c:v>976.43207436759928</c:v>
                </c:pt>
                <c:pt idx="276">
                  <c:v>965.72957158176735</c:v>
                </c:pt>
                <c:pt idx="277">
                  <c:v>955.00923129129251</c:v>
                </c:pt>
                <c:pt idx="278">
                  <c:v>944.27102376699997</c:v>
                </c:pt>
                <c:pt idx="279">
                  <c:v>933.51491923016692</c:v>
                </c:pt>
                <c:pt idx="280">
                  <c:v>922.7408878524393</c:v>
                </c:pt>
                <c:pt idx="281">
                  <c:v>911.94889975574858</c:v>
                </c:pt>
                <c:pt idx="282">
                  <c:v>901.13892501223029</c:v>
                </c:pt>
                <c:pt idx="283">
                  <c:v>890.31093364413925</c:v>
                </c:pt>
                <c:pt idx="284">
                  <c:v>879.46489562376837</c:v>
                </c:pt>
                <c:pt idx="285">
                  <c:v>868.60078087336342</c:v>
                </c:pt>
                <c:pt idx="286">
                  <c:v>857.71855926504111</c:v>
                </c:pt>
                <c:pt idx="287">
                  <c:v>846.81820062070494</c:v>
                </c:pt>
                <c:pt idx="288">
                  <c:v>835.89967471196144</c:v>
                </c:pt>
                <c:pt idx="289">
                  <c:v>824.96295126003679</c:v>
                </c:pt>
                <c:pt idx="290">
                  <c:v>814.00799993569228</c:v>
                </c:pt>
                <c:pt idx="291">
                  <c:v>803.03479035914052</c:v>
                </c:pt>
                <c:pt idx="292">
                  <c:v>792.04329209996126</c:v>
                </c:pt>
                <c:pt idx="293">
                  <c:v>781.03347467701656</c:v>
                </c:pt>
                <c:pt idx="294">
                  <c:v>770.00530755836701</c:v>
                </c:pt>
                <c:pt idx="295">
                  <c:v>758.95876016118632</c:v>
                </c:pt>
                <c:pt idx="296">
                  <c:v>747.89380185167693</c:v>
                </c:pt>
                <c:pt idx="297">
                  <c:v>736.81040194498519</c:v>
                </c:pt>
                <c:pt idx="298">
                  <c:v>725.70852970511555</c:v>
                </c:pt>
                <c:pt idx="299">
                  <c:v>714.58815434484609</c:v>
                </c:pt>
                <c:pt idx="300">
                  <c:v>703.44924502564288</c:v>
                </c:pt>
                <c:pt idx="301">
                  <c:v>692.29177085757431</c:v>
                </c:pt>
                <c:pt idx="302">
                  <c:v>681.11570089922577</c:v>
                </c:pt>
                <c:pt idx="303">
                  <c:v>669.9210041576132</c:v>
                </c:pt>
                <c:pt idx="304">
                  <c:v>658.70764958809798</c:v>
                </c:pt>
                <c:pt idx="305">
                  <c:v>647.47560609430025</c:v>
                </c:pt>
                <c:pt idx="306">
                  <c:v>636.2248425280128</c:v>
                </c:pt>
                <c:pt idx="307">
                  <c:v>624.95532768911482</c:v>
                </c:pt>
                <c:pt idx="308">
                  <c:v>613.66703032548548</c:v>
                </c:pt>
                <c:pt idx="309">
                  <c:v>602.35991913291673</c:v>
                </c:pt>
                <c:pt idx="310">
                  <c:v>591.03396275502689</c:v>
                </c:pt>
                <c:pt idx="311">
                  <c:v>579.68912978317394</c:v>
                </c:pt>
                <c:pt idx="312">
                  <c:v>568.32538875636806</c:v>
                </c:pt>
                <c:pt idx="313">
                  <c:v>556.94270816118399</c:v>
                </c:pt>
                <c:pt idx="314">
                  <c:v>545.54105643167475</c:v>
                </c:pt>
                <c:pt idx="315">
                  <c:v>534.12040194928295</c:v>
                </c:pt>
                <c:pt idx="316">
                  <c:v>522.68071304275372</c:v>
                </c:pt>
                <c:pt idx="317">
                  <c:v>511.22195798804705</c:v>
                </c:pt>
                <c:pt idx="318">
                  <c:v>499.74410500824922</c:v>
                </c:pt>
                <c:pt idx="319">
                  <c:v>488.24712227348505</c:v>
                </c:pt>
                <c:pt idx="320">
                  <c:v>476.7309779008296</c:v>
                </c:pt>
                <c:pt idx="321">
                  <c:v>465.19563995421976</c:v>
                </c:pt>
                <c:pt idx="322">
                  <c:v>453.64107644436552</c:v>
                </c:pt>
                <c:pt idx="323">
                  <c:v>442.06725532866153</c:v>
                </c:pt>
                <c:pt idx="324">
                  <c:v>430.47414451109813</c:v>
                </c:pt>
                <c:pt idx="325">
                  <c:v>418.86171184217204</c:v>
                </c:pt>
                <c:pt idx="326">
                  <c:v>407.22992511879784</c:v>
                </c:pt>
                <c:pt idx="327">
                  <c:v>395.57875208421791</c:v>
                </c:pt>
                <c:pt idx="328">
                  <c:v>383.90816042791374</c:v>
                </c:pt>
                <c:pt idx="329">
                  <c:v>372.21811778551569</c:v>
                </c:pt>
                <c:pt idx="330">
                  <c:v>360.50859173871373</c:v>
                </c:pt>
                <c:pt idx="331">
                  <c:v>348.779549815167</c:v>
                </c:pt>
                <c:pt idx="332">
                  <c:v>337.0309594884144</c:v>
                </c:pt>
                <c:pt idx="333">
                  <c:v>325.26278817778388</c:v>
                </c:pt>
                <c:pt idx="334">
                  <c:v>313.4750032483023</c:v>
                </c:pt>
                <c:pt idx="335">
                  <c:v>301.66757201060494</c:v>
                </c:pt>
                <c:pt idx="336">
                  <c:v>289.84046172084476</c:v>
                </c:pt>
                <c:pt idx="337">
                  <c:v>277.99363958060161</c:v>
                </c:pt>
                <c:pt idx="338">
                  <c:v>266.12707273679143</c:v>
                </c:pt>
                <c:pt idx="339">
                  <c:v>254.24072828157486</c:v>
                </c:pt>
                <c:pt idx="340">
                  <c:v>242.3345732522663</c:v>
                </c:pt>
                <c:pt idx="341">
                  <c:v>230.4085746312422</c:v>
                </c:pt>
                <c:pt idx="342">
                  <c:v>218.4626993458497</c:v>
                </c:pt>
                <c:pt idx="343">
                  <c:v>206.49691426831487</c:v>
                </c:pt>
                <c:pt idx="344">
                  <c:v>194.51118621565084</c:v>
                </c:pt>
                <c:pt idx="345">
                  <c:v>182.50548194956568</c:v>
                </c:pt>
                <c:pt idx="346">
                  <c:v>170.47976817637038</c:v>
                </c:pt>
                <c:pt idx="347">
                  <c:v>158.43401154688644</c:v>
                </c:pt>
                <c:pt idx="348">
                  <c:v>146.36817865635334</c:v>
                </c:pt>
                <c:pt idx="349">
                  <c:v>134.282236044336</c:v>
                </c:pt>
                <c:pt idx="350">
                  <c:v>122.176150194632</c:v>
                </c:pt>
                <c:pt idx="351">
                  <c:v>110.04988753517848</c:v>
                </c:pt>
                <c:pt idx="352">
                  <c:v>97.903414437959199</c:v>
                </c:pt>
                <c:pt idx="353">
                  <c:v>85.736697218911232</c:v>
                </c:pt>
                <c:pt idx="354">
                  <c:v>73.549702137831517</c:v>
                </c:pt>
                <c:pt idx="355">
                  <c:v>61.342395398283323</c:v>
                </c:pt>
                <c:pt idx="356">
                  <c:v>49.114743147502558</c:v>
                </c:pt>
                <c:pt idx="357">
                  <c:v>36.86671147630382</c:v>
                </c:pt>
                <c:pt idx="358">
                  <c:v>24.59826641898642</c:v>
                </c:pt>
                <c:pt idx="359">
                  <c:v>12.30937395324016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77-4522-B105-7955AE172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9888232"/>
        <c:axId val="739888656"/>
      </c:areaChart>
      <c:catAx>
        <c:axId val="739888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one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39888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39888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kr&quot;\ * #,##0_);_(&quot;kr&quot;\ * #,##0.00000000_)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398882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2398600950934348"/>
          <c:y val="4.1834507528664182E-2"/>
          <c:w val="0.47497925287055304"/>
          <c:h val="8.50215180592304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nb-NO"/>
    </a:p>
  </c:txPr>
  <c:printSettings>
    <c:headerFooter alignWithMargins="0"/>
    <c:pageMargins b="0.984251969" l="0.78740157499999996" r="0.78740157499999996" t="0.984251969" header="0.5" footer="0.5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704849</xdr:colOff>
      <xdr:row>1</xdr:row>
      <xdr:rowOff>85725</xdr:rowOff>
    </xdr:from>
    <xdr:to>
      <xdr:col>6</xdr:col>
      <xdr:colOff>571500</xdr:colOff>
      <xdr:row>14</xdr:row>
      <xdr:rowOff>0</xdr:rowOff>
    </xdr:to>
    <xdr:graphicFrame macro="">
      <xdr:nvGraphicFramePr>
        <xdr:cNvPr id="2" name="Chart 20">
          <a:extLst>
            <a:ext uri="{FF2B5EF4-FFF2-40B4-BE49-F238E27FC236}">
              <a16:creationId xmlns:a16="http://schemas.microsoft.com/office/drawing/2014/main" id="{BD176B74-E4B0-491D-9220-8570EC794C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&#229;neberegn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åneberegning"/>
      <sheetName val="Konsumprisindekser"/>
      <sheetName val="Låneberegning (2)"/>
    </sheetNames>
    <sheetDataSet>
      <sheetData sheetId="0"/>
      <sheetData sheetId="1"/>
      <sheetData sheetId="2">
        <row r="18">
          <cell r="D18" t="str">
            <v>Renter (34 %)</v>
          </cell>
          <cell r="E18" t="str">
            <v>Avdrag (66 %)</v>
          </cell>
        </row>
        <row r="21">
          <cell r="A21"/>
          <cell r="D21">
            <v>7500</v>
          </cell>
          <cell r="E21">
            <v>5148.1210118834861</v>
          </cell>
        </row>
        <row r="22">
          <cell r="A22"/>
          <cell r="D22">
            <v>7487.1296974702918</v>
          </cell>
          <cell r="E22">
            <v>5160.991314413026</v>
          </cell>
        </row>
        <row r="23">
          <cell r="A23"/>
          <cell r="D23">
            <v>7474.2272191842585</v>
          </cell>
          <cell r="E23">
            <v>5173.8937926990911</v>
          </cell>
        </row>
        <row r="24">
          <cell r="A24"/>
          <cell r="D24">
            <v>7461.2924847025115</v>
          </cell>
          <cell r="E24">
            <v>5186.8285271809436</v>
          </cell>
        </row>
        <row r="25">
          <cell r="A25"/>
          <cell r="D25">
            <v>7448.3254133845585</v>
          </cell>
          <cell r="E25">
            <v>5199.7955984990112</v>
          </cell>
        </row>
        <row r="26">
          <cell r="A26"/>
          <cell r="D26">
            <v>7435.3259243883113</v>
          </cell>
          <cell r="E26">
            <v>5212.7950874953531</v>
          </cell>
        </row>
        <row r="27">
          <cell r="A27"/>
          <cell r="D27">
            <v>7422.2939366695728</v>
          </cell>
          <cell r="E27">
            <v>5225.8270752141252</v>
          </cell>
        </row>
        <row r="28">
          <cell r="A28"/>
          <cell r="D28">
            <v>7409.2293689815378</v>
          </cell>
          <cell r="E28">
            <v>5238.8916429020464</v>
          </cell>
        </row>
        <row r="29">
          <cell r="A29"/>
          <cell r="D29">
            <v>7396.1321398742821</v>
          </cell>
          <cell r="E29">
            <v>5251.9888720093295</v>
          </cell>
        </row>
        <row r="30">
          <cell r="A30"/>
          <cell r="D30">
            <v>7383.0021676942588</v>
          </cell>
          <cell r="E30">
            <v>5265.1188441892155</v>
          </cell>
        </row>
        <row r="31">
          <cell r="A31"/>
          <cell r="D31">
            <v>7369.8393705837861</v>
          </cell>
          <cell r="E31">
            <v>5278.2816412998363</v>
          </cell>
        </row>
        <row r="32">
          <cell r="A32" t="str">
            <v>År 1</v>
          </cell>
          <cell r="D32">
            <v>7356.6436664805369</v>
          </cell>
          <cell r="E32">
            <v>5291.4773454028182</v>
          </cell>
        </row>
        <row r="33">
          <cell r="A33"/>
          <cell r="D33">
            <v>7343.4149731170291</v>
          </cell>
          <cell r="E33">
            <v>5304.7060387665406</v>
          </cell>
        </row>
        <row r="34">
          <cell r="A34"/>
          <cell r="D34">
            <v>7330.1532080201132</v>
          </cell>
          <cell r="E34">
            <v>5317.9678038633429</v>
          </cell>
        </row>
        <row r="35">
          <cell r="A35"/>
          <cell r="D35">
            <v>7316.8582885104552</v>
          </cell>
          <cell r="E35">
            <v>5331.2627233732492</v>
          </cell>
        </row>
        <row r="36">
          <cell r="A36"/>
          <cell r="D36">
            <v>7303.5301317020212</v>
          </cell>
          <cell r="E36">
            <v>5344.5908801816404</v>
          </cell>
        </row>
        <row r="37">
          <cell r="A37"/>
          <cell r="D37">
            <v>7290.1686545015673</v>
          </cell>
          <cell r="E37">
            <v>5357.9523573820479</v>
          </cell>
        </row>
        <row r="38">
          <cell r="A38"/>
          <cell r="D38">
            <v>7276.7737736081126</v>
          </cell>
          <cell r="E38">
            <v>5371.3472382752225</v>
          </cell>
        </row>
        <row r="39">
          <cell r="A39"/>
          <cell r="D39">
            <v>7263.3454055124239</v>
          </cell>
          <cell r="E39">
            <v>5384.7756063709967</v>
          </cell>
        </row>
        <row r="40">
          <cell r="A40"/>
          <cell r="D40">
            <v>7249.883466496497</v>
          </cell>
          <cell r="E40">
            <v>5398.2375453868881</v>
          </cell>
        </row>
        <row r="41">
          <cell r="A41"/>
          <cell r="D41">
            <v>7236.3878726330295</v>
          </cell>
          <cell r="E41">
            <v>5411.7331392504275</v>
          </cell>
        </row>
        <row r="42">
          <cell r="A42"/>
          <cell r="D42">
            <v>7222.8585397849038</v>
          </cell>
          <cell r="E42">
            <v>5425.2624720986933</v>
          </cell>
        </row>
        <row r="43">
          <cell r="A43"/>
          <cell r="D43">
            <v>7209.2953836046572</v>
          </cell>
          <cell r="E43">
            <v>5438.825628278777</v>
          </cell>
        </row>
        <row r="44">
          <cell r="A44" t="str">
            <v>År 2</v>
          </cell>
          <cell r="D44">
            <v>7195.6983195339599</v>
          </cell>
          <cell r="E44">
            <v>5452.4226923496462</v>
          </cell>
        </row>
        <row r="45">
          <cell r="A45"/>
          <cell r="D45">
            <v>7182.0672628030861</v>
          </cell>
          <cell r="E45">
            <v>5466.0537490802817</v>
          </cell>
        </row>
        <row r="46">
          <cell r="A46"/>
          <cell r="D46">
            <v>7168.4021284303853</v>
          </cell>
          <cell r="E46">
            <v>5479.718883452937</v>
          </cell>
        </row>
        <row r="47">
          <cell r="A47"/>
          <cell r="D47">
            <v>7154.7028312217526</v>
          </cell>
          <cell r="E47">
            <v>5493.4181806617416</v>
          </cell>
        </row>
        <row r="48">
          <cell r="A48"/>
          <cell r="D48">
            <v>7140.9692857700984</v>
          </cell>
          <cell r="E48">
            <v>5507.1517261131667</v>
          </cell>
        </row>
        <row r="49">
          <cell r="A49"/>
          <cell r="D49">
            <v>7127.2014064548157</v>
          </cell>
          <cell r="E49">
            <v>5520.9196054288186</v>
          </cell>
        </row>
        <row r="50">
          <cell r="A50"/>
          <cell r="D50">
            <v>7113.3991074412434</v>
          </cell>
          <cell r="E50">
            <v>5534.7219044421799</v>
          </cell>
        </row>
        <row r="51">
          <cell r="A51"/>
          <cell r="D51">
            <v>7099.5623026801377</v>
          </cell>
          <cell r="E51">
            <v>5548.5587092032656</v>
          </cell>
        </row>
        <row r="52">
          <cell r="A52"/>
          <cell r="D52">
            <v>7085.6909059071295</v>
          </cell>
          <cell r="E52">
            <v>5562.4301059762947</v>
          </cell>
        </row>
        <row r="53">
          <cell r="A53"/>
          <cell r="D53">
            <v>7071.7848306421893</v>
          </cell>
          <cell r="E53">
            <v>5576.3361812410876</v>
          </cell>
        </row>
        <row r="54">
          <cell r="A54"/>
          <cell r="D54">
            <v>7057.8439901890861</v>
          </cell>
          <cell r="E54">
            <v>5590.2770216944627</v>
          </cell>
        </row>
        <row r="55">
          <cell r="A55"/>
          <cell r="D55">
            <v>7043.86829763485</v>
          </cell>
          <cell r="E55">
            <v>5604.2527142488398</v>
          </cell>
        </row>
        <row r="56">
          <cell r="A56" t="str">
            <v>År 3</v>
          </cell>
          <cell r="D56">
            <v>7029.8576658492284</v>
          </cell>
          <cell r="E56">
            <v>5618.2633460341021</v>
          </cell>
        </row>
        <row r="57">
          <cell r="A57"/>
          <cell r="D57">
            <v>7015.8120074841427</v>
          </cell>
          <cell r="E57">
            <v>5632.3090043994598</v>
          </cell>
        </row>
        <row r="58">
          <cell r="A58"/>
          <cell r="D58">
            <v>7001.7312349731437</v>
          </cell>
          <cell r="E58">
            <v>5646.3897769101895</v>
          </cell>
        </row>
        <row r="59">
          <cell r="A59"/>
          <cell r="D59">
            <v>6987.6152605308689</v>
          </cell>
          <cell r="E59">
            <v>5660.5057513527572</v>
          </cell>
        </row>
        <row r="60">
          <cell r="A60"/>
          <cell r="D60">
            <v>6973.4639961524872</v>
          </cell>
          <cell r="E60">
            <v>5674.6570157310925</v>
          </cell>
        </row>
        <row r="61">
          <cell r="A61"/>
          <cell r="D61">
            <v>6959.277353613159</v>
          </cell>
          <cell r="E61">
            <v>5688.8436582703143</v>
          </cell>
        </row>
        <row r="62">
          <cell r="A62"/>
          <cell r="D62">
            <v>6945.0552444674831</v>
          </cell>
          <cell r="E62">
            <v>5703.0657674157992</v>
          </cell>
        </row>
        <row r="63">
          <cell r="A63"/>
          <cell r="D63">
            <v>6930.7975800489439</v>
          </cell>
          <cell r="E63">
            <v>5717.3234318345785</v>
          </cell>
        </row>
        <row r="64">
          <cell r="A64"/>
          <cell r="D64">
            <v>6916.5042714693573</v>
          </cell>
          <cell r="E64">
            <v>5731.6167404139414</v>
          </cell>
        </row>
        <row r="65">
          <cell r="A65"/>
          <cell r="D65">
            <v>6902.1752296183222</v>
          </cell>
          <cell r="E65">
            <v>5745.9457822651602</v>
          </cell>
        </row>
        <row r="66">
          <cell r="A66"/>
          <cell r="D66">
            <v>6887.8103651626598</v>
          </cell>
          <cell r="E66">
            <v>5760.3106467206962</v>
          </cell>
        </row>
        <row r="67">
          <cell r="A67"/>
          <cell r="D67">
            <v>6873.4095885458582</v>
          </cell>
          <cell r="E67">
            <v>5774.7114233374596</v>
          </cell>
        </row>
        <row r="68">
          <cell r="A68" t="str">
            <v>År 4</v>
          </cell>
          <cell r="D68">
            <v>6858.9728099875138</v>
          </cell>
          <cell r="E68">
            <v>5789.1482018958777</v>
          </cell>
        </row>
        <row r="69">
          <cell r="A69"/>
          <cell r="D69">
            <v>6844.4999394827746</v>
          </cell>
          <cell r="E69">
            <v>5803.621072400827</v>
          </cell>
        </row>
        <row r="70">
          <cell r="A70"/>
          <cell r="D70">
            <v>6829.9908868017728</v>
          </cell>
          <cell r="E70">
            <v>5818.1301250816323</v>
          </cell>
        </row>
        <row r="71">
          <cell r="A71"/>
          <cell r="D71">
            <v>6815.4455614890685</v>
          </cell>
          <cell r="E71">
            <v>5832.6754503943957</v>
          </cell>
        </row>
        <row r="72">
          <cell r="A72"/>
          <cell r="D72">
            <v>6800.8638728630822</v>
          </cell>
          <cell r="E72">
            <v>5847.2571390205994</v>
          </cell>
        </row>
        <row r="73">
          <cell r="A73"/>
          <cell r="D73">
            <v>6786.2457300155311</v>
          </cell>
          <cell r="E73">
            <v>5861.8752818680368</v>
          </cell>
        </row>
        <row r="74">
          <cell r="A74"/>
          <cell r="D74">
            <v>6771.5910418108606</v>
          </cell>
          <cell r="E74">
            <v>5876.5299700726755</v>
          </cell>
        </row>
        <row r="75">
          <cell r="A75"/>
          <cell r="D75">
            <v>6756.8997168856795</v>
          </cell>
          <cell r="E75">
            <v>5891.2212949977256</v>
          </cell>
        </row>
        <row r="76">
          <cell r="A76"/>
          <cell r="D76">
            <v>6742.1716636481851</v>
          </cell>
          <cell r="E76">
            <v>5905.9493482355028</v>
          </cell>
        </row>
        <row r="77">
          <cell r="A77"/>
          <cell r="D77">
            <v>6727.406790277596</v>
          </cell>
          <cell r="E77">
            <v>5920.7142216060311</v>
          </cell>
        </row>
        <row r="78">
          <cell r="A78"/>
          <cell r="D78">
            <v>6712.6050047235813</v>
          </cell>
          <cell r="E78">
            <v>5935.5160071598366</v>
          </cell>
        </row>
        <row r="79">
          <cell r="A79"/>
          <cell r="D79">
            <v>6697.7662147056817</v>
          </cell>
          <cell r="E79">
            <v>5950.3547971779481</v>
          </cell>
        </row>
        <row r="80">
          <cell r="A80" t="str">
            <v>År 5</v>
          </cell>
          <cell r="D80">
            <v>6682.8903277127365</v>
          </cell>
          <cell r="E80">
            <v>5965.2306841709651</v>
          </cell>
        </row>
        <row r="81">
          <cell r="A81"/>
          <cell r="D81">
            <v>6667.9772510023095</v>
          </cell>
          <cell r="E81">
            <v>5980.1437608813867</v>
          </cell>
        </row>
        <row r="82">
          <cell r="A82"/>
          <cell r="D82">
            <v>6653.026891600106</v>
          </cell>
          <cell r="E82">
            <v>5995.0941202836111</v>
          </cell>
        </row>
        <row r="83">
          <cell r="A83"/>
          <cell r="D83">
            <v>6638.0391562993964</v>
          </cell>
          <cell r="E83">
            <v>6010.081855583936</v>
          </cell>
        </row>
        <row r="84">
          <cell r="A84"/>
          <cell r="D84">
            <v>6623.0139516604368</v>
          </cell>
          <cell r="E84">
            <v>6025.1070602228865</v>
          </cell>
        </row>
        <row r="85">
          <cell r="A85"/>
          <cell r="D85">
            <v>6607.9511840098794</v>
          </cell>
          <cell r="E85">
            <v>6040.1698278738186</v>
          </cell>
        </row>
        <row r="86">
          <cell r="A86"/>
          <cell r="D86">
            <v>6592.8507594401954</v>
          </cell>
          <cell r="E86">
            <v>6055.2702524433844</v>
          </cell>
        </row>
        <row r="87">
          <cell r="A87"/>
          <cell r="D87">
            <v>6577.7125838090869</v>
          </cell>
          <cell r="E87">
            <v>6070.4084280743264</v>
          </cell>
        </row>
        <row r="88">
          <cell r="A88"/>
          <cell r="D88">
            <v>6562.536562738901</v>
          </cell>
          <cell r="E88">
            <v>6085.5844491445459</v>
          </cell>
        </row>
        <row r="89">
          <cell r="A89"/>
          <cell r="D89">
            <v>6547.3226016160397</v>
          </cell>
          <cell r="E89">
            <v>6100.7984102675691</v>
          </cell>
        </row>
        <row r="90">
          <cell r="A90"/>
          <cell r="D90">
            <v>6532.0706055903702</v>
          </cell>
          <cell r="E90">
            <v>6116.0504062930122</v>
          </cell>
        </row>
        <row r="91">
          <cell r="A91"/>
          <cell r="D91">
            <v>6516.7804795746379</v>
          </cell>
          <cell r="E91">
            <v>6131.34053230891</v>
          </cell>
        </row>
        <row r="92">
          <cell r="A92" t="str">
            <v>År 6</v>
          </cell>
          <cell r="D92">
            <v>6501.4521282438654</v>
          </cell>
          <cell r="E92">
            <v>6146.6688836393878</v>
          </cell>
        </row>
        <row r="93">
          <cell r="A93"/>
          <cell r="D93">
            <v>6486.085456034767</v>
          </cell>
          <cell r="E93">
            <v>6162.0355558488518</v>
          </cell>
        </row>
        <row r="94">
          <cell r="A94"/>
          <cell r="D94">
            <v>6470.6803671451453</v>
          </cell>
          <cell r="E94">
            <v>6177.4406447382644</v>
          </cell>
        </row>
        <row r="95">
          <cell r="A95"/>
          <cell r="D95">
            <v>6455.2367655332991</v>
          </cell>
          <cell r="E95">
            <v>6192.884246350266</v>
          </cell>
        </row>
        <row r="96">
          <cell r="A96"/>
          <cell r="D96">
            <v>6439.7545549174238</v>
          </cell>
          <cell r="E96">
            <v>6208.3664569659159</v>
          </cell>
        </row>
        <row r="97">
          <cell r="A97"/>
          <cell r="D97">
            <v>6424.2336387750092</v>
          </cell>
          <cell r="E97">
            <v>6223.8873731084168</v>
          </cell>
        </row>
        <row r="98">
          <cell r="A98"/>
          <cell r="D98">
            <v>6408.6739203422376</v>
          </cell>
          <cell r="E98">
            <v>6239.447091541253</v>
          </cell>
        </row>
        <row r="99">
          <cell r="A99"/>
          <cell r="D99">
            <v>6393.0753026133843</v>
          </cell>
          <cell r="E99">
            <v>6255.0457092700526</v>
          </cell>
        </row>
        <row r="100">
          <cell r="A100"/>
          <cell r="D100">
            <v>6377.4376883402092</v>
          </cell>
          <cell r="E100">
            <v>6270.6833235430531</v>
          </cell>
        </row>
        <row r="101">
          <cell r="A101"/>
          <cell r="D101">
            <v>6361.7609800313521</v>
          </cell>
          <cell r="E101">
            <v>6286.360031852033</v>
          </cell>
        </row>
        <row r="102">
          <cell r="A102"/>
          <cell r="D102">
            <v>6346.0450799517221</v>
          </cell>
          <cell r="E102">
            <v>6302.0759319318458</v>
          </cell>
        </row>
        <row r="103">
          <cell r="A103"/>
          <cell r="D103">
            <v>6330.2898901218923</v>
          </cell>
          <cell r="E103">
            <v>6317.8311217618175</v>
          </cell>
        </row>
        <row r="104">
          <cell r="A104" t="str">
            <v>År 7</v>
          </cell>
          <cell r="D104">
            <v>6314.4953123174873</v>
          </cell>
          <cell r="E104">
            <v>6333.6256995662116</v>
          </cell>
        </row>
        <row r="105">
          <cell r="A105"/>
          <cell r="D105">
            <v>6298.6612480685726</v>
          </cell>
          <cell r="E105">
            <v>6349.4597638146952</v>
          </cell>
        </row>
        <row r="106">
          <cell r="A106"/>
          <cell r="D106">
            <v>6282.7875986590352</v>
          </cell>
          <cell r="E106">
            <v>6365.3334132246673</v>
          </cell>
        </row>
        <row r="107">
          <cell r="A107"/>
          <cell r="D107">
            <v>6266.8742651259736</v>
          </cell>
          <cell r="E107">
            <v>6381.2467467575334</v>
          </cell>
        </row>
        <row r="108">
          <cell r="A108"/>
          <cell r="D108">
            <v>6250.9211482590799</v>
          </cell>
          <cell r="E108">
            <v>6397.1998636242934</v>
          </cell>
        </row>
        <row r="109">
          <cell r="A109"/>
          <cell r="D109">
            <v>6234.9281486000191</v>
          </cell>
          <cell r="E109">
            <v>6413.1928632836789</v>
          </cell>
        </row>
        <row r="110">
          <cell r="A110"/>
          <cell r="D110">
            <v>6218.89516644181</v>
          </cell>
          <cell r="E110">
            <v>6429.2258454416879</v>
          </cell>
        </row>
        <row r="111">
          <cell r="A111"/>
          <cell r="D111">
            <v>6202.8221018282056</v>
          </cell>
          <cell r="E111">
            <v>6445.2989100553095</v>
          </cell>
        </row>
        <row r="112">
          <cell r="A112"/>
          <cell r="D112">
            <v>6186.7088545530678</v>
          </cell>
          <cell r="E112">
            <v>6461.4121573301964</v>
          </cell>
        </row>
        <row r="113">
          <cell r="A113"/>
          <cell r="D113">
            <v>6170.5553241597418</v>
          </cell>
          <cell r="E113">
            <v>6477.5656877239235</v>
          </cell>
        </row>
        <row r="114">
          <cell r="A114"/>
          <cell r="D114">
            <v>6154.3614099404322</v>
          </cell>
          <cell r="E114">
            <v>6493.7596019431949</v>
          </cell>
        </row>
        <row r="115">
          <cell r="A115"/>
          <cell r="D115">
            <v>6138.1270109355746</v>
          </cell>
          <cell r="E115">
            <v>6509.9940009480342</v>
          </cell>
        </row>
        <row r="116">
          <cell r="A116" t="str">
            <v>År 8</v>
          </cell>
          <cell r="D116">
            <v>6121.8520259332045</v>
          </cell>
          <cell r="E116">
            <v>6526.268985950388</v>
          </cell>
        </row>
        <row r="117">
          <cell r="A117"/>
          <cell r="D117">
            <v>6105.5363534683283</v>
          </cell>
          <cell r="E117">
            <v>6542.5846584150568</v>
          </cell>
        </row>
        <row r="118">
          <cell r="A118"/>
          <cell r="D118">
            <v>6089.1798918222903</v>
          </cell>
          <cell r="E118">
            <v>6558.9411200610921</v>
          </cell>
        </row>
        <row r="119">
          <cell r="A119"/>
          <cell r="D119">
            <v>6072.7825390221378</v>
          </cell>
          <cell r="E119">
            <v>6575.338472861331</v>
          </cell>
        </row>
        <row r="120">
          <cell r="A120"/>
          <cell r="D120">
            <v>6056.3441928399843</v>
          </cell>
          <cell r="E120">
            <v>6591.7768190433271</v>
          </cell>
        </row>
        <row r="121">
          <cell r="A121"/>
          <cell r="D121">
            <v>6039.8647507923761</v>
          </cell>
          <cell r="E121">
            <v>6608.2562610912137</v>
          </cell>
        </row>
        <row r="122">
          <cell r="A122"/>
          <cell r="D122">
            <v>6023.3441101396484</v>
          </cell>
          <cell r="E122">
            <v>6624.7769017438404</v>
          </cell>
        </row>
        <row r="123">
          <cell r="A123"/>
          <cell r="D123">
            <v>6006.7821678852888</v>
          </cell>
          <cell r="E123">
            <v>6641.3388439980336</v>
          </cell>
        </row>
        <row r="124">
          <cell r="A124"/>
          <cell r="D124">
            <v>5990.1788207752934</v>
          </cell>
          <cell r="E124">
            <v>6657.9421911081299</v>
          </cell>
        </row>
        <row r="125">
          <cell r="A125"/>
          <cell r="D125">
            <v>5973.5339652975226</v>
          </cell>
          <cell r="E125">
            <v>6674.5870465859771</v>
          </cell>
        </row>
        <row r="126">
          <cell r="A126"/>
          <cell r="D126">
            <v>5956.8474976810585</v>
          </cell>
          <cell r="E126">
            <v>6691.2735142023303</v>
          </cell>
        </row>
        <row r="127">
          <cell r="A127"/>
          <cell r="D127">
            <v>5940.1193138955523</v>
          </cell>
          <cell r="E127">
            <v>6708.0016979877837</v>
          </cell>
        </row>
        <row r="128">
          <cell r="A128" t="str">
            <v>År 9</v>
          </cell>
          <cell r="D128">
            <v>5923.3493096505827</v>
          </cell>
          <cell r="E128">
            <v>6724.7717022327706</v>
          </cell>
        </row>
        <row r="129">
          <cell r="A129"/>
          <cell r="D129">
            <v>5906.5373803950006</v>
          </cell>
          <cell r="E129">
            <v>6741.5836314884946</v>
          </cell>
        </row>
        <row r="130">
          <cell r="A130"/>
          <cell r="D130">
            <v>5889.6834213162792</v>
          </cell>
          <cell r="E130">
            <v>6758.4375905673951</v>
          </cell>
        </row>
        <row r="131">
          <cell r="A131"/>
          <cell r="D131">
            <v>5872.7873273398609</v>
          </cell>
          <cell r="E131">
            <v>6775.3336845436133</v>
          </cell>
        </row>
        <row r="132">
          <cell r="A132"/>
          <cell r="D132">
            <v>5855.8489931285021</v>
          </cell>
          <cell r="E132">
            <v>6792.2720187548548</v>
          </cell>
        </row>
        <row r="133">
          <cell r="A133"/>
          <cell r="D133">
            <v>5838.8683130816153</v>
          </cell>
          <cell r="E133">
            <v>6809.2526988019235</v>
          </cell>
        </row>
        <row r="134">
          <cell r="A134"/>
          <cell r="D134">
            <v>5821.8451813346101</v>
          </cell>
          <cell r="E134">
            <v>6826.2758305487223</v>
          </cell>
        </row>
        <row r="135">
          <cell r="A135"/>
          <cell r="D135">
            <v>5804.7794917582387</v>
          </cell>
          <cell r="E135">
            <v>6843.3415201250464</v>
          </cell>
        </row>
        <row r="136">
          <cell r="A136"/>
          <cell r="D136">
            <v>5787.6711379579256</v>
          </cell>
          <cell r="E136">
            <v>6860.4498739256524</v>
          </cell>
        </row>
        <row r="137">
          <cell r="A137"/>
          <cell r="D137">
            <v>5770.5200132731115</v>
          </cell>
          <cell r="E137">
            <v>6877.6009986102581</v>
          </cell>
        </row>
        <row r="138">
          <cell r="A138"/>
          <cell r="D138">
            <v>5753.3260107765864</v>
          </cell>
          <cell r="E138">
            <v>6894.7950011068024</v>
          </cell>
        </row>
        <row r="139">
          <cell r="A139"/>
          <cell r="D139">
            <v>5736.0890232738193</v>
          </cell>
          <cell r="E139">
            <v>6912.0319886095822</v>
          </cell>
        </row>
        <row r="140">
          <cell r="A140" t="str">
            <v>År 10</v>
          </cell>
          <cell r="D140">
            <v>5718.8089433022951</v>
          </cell>
          <cell r="E140">
            <v>6929.3120685811155</v>
          </cell>
        </row>
        <row r="141">
          <cell r="A141"/>
          <cell r="D141">
            <v>5701.4856631308421</v>
          </cell>
          <cell r="E141">
            <v>6946.6353487526067</v>
          </cell>
        </row>
        <row r="142">
          <cell r="A142"/>
          <cell r="D142">
            <v>5684.1190747589608</v>
          </cell>
          <cell r="E142">
            <v>6964.0019371244125</v>
          </cell>
        </row>
        <row r="143">
          <cell r="A143"/>
          <cell r="D143">
            <v>5666.7090699161499</v>
          </cell>
          <cell r="E143">
            <v>6981.4119419674389</v>
          </cell>
        </row>
        <row r="144">
          <cell r="A144"/>
          <cell r="D144">
            <v>5649.2555400612309</v>
          </cell>
          <cell r="E144">
            <v>6998.8654718222097</v>
          </cell>
        </row>
        <row r="145">
          <cell r="A145"/>
          <cell r="D145">
            <v>5631.7583763816756</v>
          </cell>
          <cell r="E145">
            <v>7016.3626355016604</v>
          </cell>
        </row>
        <row r="146">
          <cell r="A146"/>
          <cell r="D146">
            <v>5614.2174697929213</v>
          </cell>
          <cell r="E146">
            <v>7033.903542090673</v>
          </cell>
        </row>
        <row r="147">
          <cell r="A147"/>
          <cell r="D147">
            <v>5596.6327109376944</v>
          </cell>
          <cell r="E147">
            <v>7051.4883009456098</v>
          </cell>
        </row>
        <row r="148">
          <cell r="A148"/>
          <cell r="D148">
            <v>5579.0039901853306</v>
          </cell>
          <cell r="E148">
            <v>7069.117021698039</v>
          </cell>
        </row>
        <row r="149">
          <cell r="A149"/>
          <cell r="D149">
            <v>5561.3311976310861</v>
          </cell>
          <cell r="E149">
            <v>7086.7898142524064</v>
          </cell>
        </row>
        <row r="150">
          <cell r="A150"/>
          <cell r="D150">
            <v>5543.6142230954547</v>
          </cell>
          <cell r="E150">
            <v>7104.5067887878977</v>
          </cell>
        </row>
        <row r="151">
          <cell r="A151"/>
          <cell r="D151">
            <v>5525.8529561234845</v>
          </cell>
          <cell r="E151">
            <v>7122.268055759836</v>
          </cell>
        </row>
        <row r="152">
          <cell r="A152" t="str">
            <v>År 11</v>
          </cell>
          <cell r="D152">
            <v>5508.0472859840856</v>
          </cell>
          <cell r="E152">
            <v>7140.0737258992158</v>
          </cell>
        </row>
        <row r="153">
          <cell r="A153"/>
          <cell r="D153">
            <v>5490.1971016693369</v>
          </cell>
          <cell r="E153">
            <v>7157.9239102141</v>
          </cell>
        </row>
        <row r="154">
          <cell r="A154"/>
          <cell r="D154">
            <v>5472.3022918938022</v>
          </cell>
          <cell r="E154">
            <v>7175.8187199896201</v>
          </cell>
        </row>
        <row r="155">
          <cell r="A155"/>
          <cell r="D155">
            <v>5454.3627450938284</v>
          </cell>
          <cell r="E155">
            <v>7193.7582667898387</v>
          </cell>
        </row>
        <row r="156">
          <cell r="A156"/>
          <cell r="D156">
            <v>5436.3783494268537</v>
          </cell>
          <cell r="E156">
            <v>7211.7426624568179</v>
          </cell>
        </row>
        <row r="157">
          <cell r="A157"/>
          <cell r="D157">
            <v>5418.3489927707114</v>
          </cell>
          <cell r="E157">
            <v>7229.7720191129483</v>
          </cell>
        </row>
        <row r="158">
          <cell r="A158"/>
          <cell r="D158">
            <v>5400.2745627229287</v>
          </cell>
          <cell r="E158">
            <v>7247.8464491604827</v>
          </cell>
        </row>
        <row r="159">
          <cell r="A159"/>
          <cell r="D159">
            <v>5382.1549466000279</v>
          </cell>
          <cell r="E159">
            <v>7265.9660652833991</v>
          </cell>
        </row>
        <row r="160">
          <cell r="A160"/>
          <cell r="D160">
            <v>5363.9900314368197</v>
          </cell>
          <cell r="E160">
            <v>7284.130980446469</v>
          </cell>
        </row>
        <row r="161">
          <cell r="A161"/>
          <cell r="D161">
            <v>5345.7797039857032</v>
          </cell>
          <cell r="E161">
            <v>7302.3413078975864</v>
          </cell>
        </row>
        <row r="162">
          <cell r="A162"/>
          <cell r="D162">
            <v>5327.5238507159593</v>
          </cell>
          <cell r="E162">
            <v>7320.5971611673012</v>
          </cell>
        </row>
        <row r="163">
          <cell r="A163"/>
          <cell r="D163">
            <v>5309.2223578130406</v>
          </cell>
          <cell r="E163">
            <v>7338.8986540702172</v>
          </cell>
        </row>
        <row r="164">
          <cell r="A164" t="str">
            <v>År 12</v>
          </cell>
          <cell r="D164">
            <v>5290.8751111778656</v>
          </cell>
          <cell r="E164">
            <v>7357.2459007054567</v>
          </cell>
        </row>
        <row r="165">
          <cell r="A165"/>
          <cell r="D165">
            <v>5272.4819964261014</v>
          </cell>
          <cell r="E165">
            <v>7375.6390154575929</v>
          </cell>
        </row>
        <row r="166">
          <cell r="A166"/>
          <cell r="D166">
            <v>5254.0428988874573</v>
          </cell>
          <cell r="E166">
            <v>7394.0781129959505</v>
          </cell>
        </row>
        <row r="167">
          <cell r="A167"/>
          <cell r="D167">
            <v>5235.5577036049681</v>
          </cell>
          <cell r="E167">
            <v>7412.5633082785644</v>
          </cell>
        </row>
        <row r="168">
          <cell r="A168"/>
          <cell r="D168">
            <v>5217.0262953342717</v>
          </cell>
          <cell r="E168">
            <v>7431.0947165491525</v>
          </cell>
        </row>
        <row r="169">
          <cell r="A169"/>
          <cell r="D169">
            <v>5198.4485585428984</v>
          </cell>
          <cell r="E169">
            <v>7449.6724533406086</v>
          </cell>
        </row>
        <row r="170">
          <cell r="A170"/>
          <cell r="D170">
            <v>5179.8243774095472</v>
          </cell>
          <cell r="E170">
            <v>7468.2966344738379</v>
          </cell>
        </row>
        <row r="171">
          <cell r="A171"/>
          <cell r="D171">
            <v>5161.1536358233625</v>
          </cell>
          <cell r="E171">
            <v>7486.9673760600854</v>
          </cell>
        </row>
        <row r="172">
          <cell r="A172"/>
          <cell r="D172">
            <v>5142.4362173832124</v>
          </cell>
          <cell r="E172">
            <v>7505.6847945002373</v>
          </cell>
        </row>
        <row r="173">
          <cell r="A173"/>
          <cell r="D173">
            <v>5123.6720053969611</v>
          </cell>
          <cell r="E173">
            <v>7524.4490064864513</v>
          </cell>
        </row>
        <row r="174">
          <cell r="A174"/>
          <cell r="D174">
            <v>5104.8608828807455</v>
          </cell>
          <cell r="E174">
            <v>7543.2601290028542</v>
          </cell>
        </row>
        <row r="175">
          <cell r="A175"/>
          <cell r="D175">
            <v>5086.0027325582387</v>
          </cell>
          <cell r="E175">
            <v>7562.1182793253101</v>
          </cell>
        </row>
        <row r="176">
          <cell r="A176" t="str">
            <v>År 13</v>
          </cell>
          <cell r="D176">
            <v>5067.0974368599254</v>
          </cell>
          <cell r="E176">
            <v>7581.0235750235151</v>
          </cell>
        </row>
        <row r="177">
          <cell r="A177"/>
          <cell r="D177">
            <v>5048.1448779223665</v>
          </cell>
          <cell r="E177">
            <v>7599.9761339612305</v>
          </cell>
        </row>
        <row r="178">
          <cell r="A178"/>
          <cell r="D178">
            <v>5029.1449375874636</v>
          </cell>
          <cell r="E178">
            <v>7618.9760742960498</v>
          </cell>
        </row>
        <row r="179">
          <cell r="A179"/>
          <cell r="D179">
            <v>5010.0974974017226</v>
          </cell>
          <cell r="E179">
            <v>7638.023514481727</v>
          </cell>
        </row>
        <row r="180">
          <cell r="A180"/>
          <cell r="D180">
            <v>4991.0024386155192</v>
          </cell>
          <cell r="E180">
            <v>7657.1185732679442</v>
          </cell>
        </row>
        <row r="181">
          <cell r="A181"/>
          <cell r="D181">
            <v>4971.8596421823486</v>
          </cell>
          <cell r="E181">
            <v>7676.2613697012421</v>
          </cell>
        </row>
        <row r="182">
          <cell r="A182"/>
          <cell r="D182">
            <v>4952.668988758096</v>
          </cell>
          <cell r="E182">
            <v>7695.4520231254864</v>
          </cell>
        </row>
        <row r="183">
          <cell r="A183"/>
          <cell r="D183">
            <v>4933.4303587002823</v>
          </cell>
          <cell r="E183">
            <v>7714.6906531832647</v>
          </cell>
        </row>
        <row r="184">
          <cell r="A184"/>
          <cell r="D184">
            <v>4914.1436320673238</v>
          </cell>
          <cell r="E184">
            <v>7733.9773798161186</v>
          </cell>
        </row>
        <row r="185">
          <cell r="A185"/>
          <cell r="D185">
            <v>4894.8086886177834</v>
          </cell>
          <cell r="E185">
            <v>7753.312323265709</v>
          </cell>
        </row>
        <row r="186">
          <cell r="A186"/>
          <cell r="D186">
            <v>4875.4254078096192</v>
          </cell>
          <cell r="E186">
            <v>7772.695604073815</v>
          </cell>
        </row>
        <row r="187">
          <cell r="A187"/>
          <cell r="D187">
            <v>4855.993668799435</v>
          </cell>
          <cell r="E187">
            <v>7792.1273430839647</v>
          </cell>
        </row>
        <row r="188">
          <cell r="A188" t="str">
            <v>År 14</v>
          </cell>
          <cell r="D188">
            <v>4836.5133504417245</v>
          </cell>
          <cell r="E188">
            <v>7811.607661441667</v>
          </cell>
        </row>
        <row r="189">
          <cell r="A189"/>
          <cell r="D189">
            <v>4816.9843312881203</v>
          </cell>
          <cell r="E189">
            <v>7831.1366805953439</v>
          </cell>
        </row>
        <row r="190">
          <cell r="A190"/>
          <cell r="D190">
            <v>4797.4064895866322</v>
          </cell>
          <cell r="E190">
            <v>7850.7145222967956</v>
          </cell>
        </row>
        <row r="191">
          <cell r="A191"/>
          <cell r="D191">
            <v>4777.7797032808903</v>
          </cell>
          <cell r="E191">
            <v>7870.3413086025976</v>
          </cell>
        </row>
        <row r="192">
          <cell r="A192"/>
          <cell r="D192">
            <v>4758.1038500093837</v>
          </cell>
          <cell r="E192">
            <v>7890.0171618741006</v>
          </cell>
        </row>
        <row r="193">
          <cell r="A193"/>
          <cell r="D193">
            <v>4738.3788071046984</v>
          </cell>
          <cell r="E193">
            <v>7909.7422047788277</v>
          </cell>
        </row>
        <row r="194">
          <cell r="A194"/>
          <cell r="D194">
            <v>4718.6044515927515</v>
          </cell>
          <cell r="E194">
            <v>7929.5165602907073</v>
          </cell>
        </row>
        <row r="195">
          <cell r="A195"/>
          <cell r="D195">
            <v>4698.7806601920247</v>
          </cell>
          <cell r="E195">
            <v>7949.3403516914696</v>
          </cell>
        </row>
        <row r="196">
          <cell r="A196"/>
          <cell r="D196">
            <v>4678.9073093127963</v>
          </cell>
          <cell r="E196">
            <v>7969.213702570647</v>
          </cell>
        </row>
        <row r="197">
          <cell r="A197"/>
          <cell r="D197">
            <v>4658.9842750563694</v>
          </cell>
          <cell r="E197">
            <v>7989.136736827204</v>
          </cell>
        </row>
        <row r="198">
          <cell r="A198"/>
          <cell r="D198">
            <v>4639.0114332143012</v>
          </cell>
          <cell r="E198">
            <v>8009.1095786690712</v>
          </cell>
        </row>
        <row r="199">
          <cell r="A199"/>
          <cell r="D199">
            <v>4618.9886592676285</v>
          </cell>
          <cell r="E199">
            <v>8029.1323526159395</v>
          </cell>
        </row>
        <row r="200">
          <cell r="A200" t="str">
            <v>År 15</v>
          </cell>
          <cell r="D200">
            <v>4598.9158283860888</v>
          </cell>
          <cell r="E200">
            <v>8049.2051834973972</v>
          </cell>
        </row>
        <row r="201">
          <cell r="A201"/>
          <cell r="D201">
            <v>4578.7928154273459</v>
          </cell>
          <cell r="E201">
            <v>8069.3281964561902</v>
          </cell>
        </row>
        <row r="202">
          <cell r="A202"/>
          <cell r="D202">
            <v>4558.6194949362052</v>
          </cell>
          <cell r="E202">
            <v>8089.5015169472899</v>
          </cell>
        </row>
        <row r="203">
          <cell r="A203"/>
          <cell r="D203">
            <v>4538.3957411438369</v>
          </cell>
          <cell r="E203">
            <v>8109.7252707397565</v>
          </cell>
        </row>
        <row r="204">
          <cell r="A204"/>
          <cell r="D204">
            <v>4518.1214279669875</v>
          </cell>
          <cell r="E204">
            <v>8129.9995839165058</v>
          </cell>
        </row>
        <row r="205">
          <cell r="A205"/>
          <cell r="D205">
            <v>4497.7964290071959</v>
          </cell>
          <cell r="E205">
            <v>8150.3245828764047</v>
          </cell>
        </row>
        <row r="206">
          <cell r="A206"/>
          <cell r="D206">
            <v>4477.4206175500049</v>
          </cell>
          <cell r="E206">
            <v>8170.7003943335731</v>
          </cell>
        </row>
        <row r="207">
          <cell r="A207"/>
          <cell r="D207">
            <v>4456.9938665641712</v>
          </cell>
          <cell r="E207">
            <v>8191.1271453192458</v>
          </cell>
        </row>
        <row r="208">
          <cell r="A208"/>
          <cell r="D208">
            <v>4436.5160487008734</v>
          </cell>
          <cell r="E208">
            <v>8211.6049631827045</v>
          </cell>
        </row>
        <row r="209">
          <cell r="A209"/>
          <cell r="D209">
            <v>4415.9870362929159</v>
          </cell>
          <cell r="E209">
            <v>8232.1339755905792</v>
          </cell>
        </row>
        <row r="210">
          <cell r="A210"/>
          <cell r="D210">
            <v>4395.4067013539398</v>
          </cell>
          <cell r="E210">
            <v>8252.7143105296418</v>
          </cell>
        </row>
        <row r="211">
          <cell r="A211"/>
          <cell r="D211">
            <v>4374.7749155776155</v>
          </cell>
          <cell r="E211">
            <v>8273.3460963058751</v>
          </cell>
        </row>
        <row r="212">
          <cell r="A212" t="str">
            <v>År 16</v>
          </cell>
          <cell r="D212">
            <v>4354.0915503368506</v>
          </cell>
          <cell r="E212">
            <v>8294.0294615465682</v>
          </cell>
        </row>
        <row r="213">
          <cell r="A213"/>
          <cell r="D213">
            <v>4333.356476682985</v>
          </cell>
          <cell r="E213">
            <v>8314.7645352005493</v>
          </cell>
        </row>
        <row r="214">
          <cell r="A214"/>
          <cell r="D214">
            <v>4312.5695653449829</v>
          </cell>
          <cell r="E214">
            <v>8335.5514465384185</v>
          </cell>
        </row>
        <row r="215">
          <cell r="A215"/>
          <cell r="D215">
            <v>4291.730686728637</v>
          </cell>
          <cell r="E215">
            <v>8356.3903251548763</v>
          </cell>
        </row>
        <row r="216">
          <cell r="A216"/>
          <cell r="D216">
            <v>4270.8397109157504</v>
          </cell>
          <cell r="E216">
            <v>8377.281300967792</v>
          </cell>
        </row>
        <row r="217">
          <cell r="A217"/>
          <cell r="D217">
            <v>4249.8965076633303</v>
          </cell>
          <cell r="E217">
            <v>8398.2245042200666</v>
          </cell>
        </row>
        <row r="218">
          <cell r="A218"/>
          <cell r="D218">
            <v>4228.9009464027804</v>
          </cell>
          <cell r="E218">
            <v>8419.2200654807966</v>
          </cell>
        </row>
        <row r="219">
          <cell r="A219"/>
          <cell r="D219">
            <v>4207.8528962390783</v>
          </cell>
          <cell r="E219">
            <v>8440.2681156443432</v>
          </cell>
        </row>
        <row r="220">
          <cell r="A220"/>
          <cell r="D220">
            <v>4186.7522259499674</v>
          </cell>
          <cell r="E220">
            <v>8461.3687859335914</v>
          </cell>
        </row>
        <row r="221">
          <cell r="A221"/>
          <cell r="D221">
            <v>4165.5988039851336</v>
          </cell>
          <cell r="E221">
            <v>8482.5222078983206</v>
          </cell>
        </row>
        <row r="222">
          <cell r="A222"/>
          <cell r="D222">
            <v>4144.3924984653877</v>
          </cell>
          <cell r="E222">
            <v>8503.7285134179983</v>
          </cell>
        </row>
        <row r="223">
          <cell r="A223"/>
          <cell r="D223">
            <v>4123.1331771818423</v>
          </cell>
          <cell r="E223">
            <v>8524.9878347015474</v>
          </cell>
        </row>
        <row r="224">
          <cell r="A224" t="str">
            <v>År 17</v>
          </cell>
          <cell r="D224">
            <v>4101.8207075950886</v>
          </cell>
          <cell r="E224">
            <v>8546.3003042885102</v>
          </cell>
        </row>
        <row r="225">
          <cell r="A225"/>
          <cell r="D225">
            <v>4080.4549568343677</v>
          </cell>
          <cell r="E225">
            <v>8567.6660550490487</v>
          </cell>
        </row>
        <row r="226">
          <cell r="A226"/>
          <cell r="D226">
            <v>4059.035791696745</v>
          </cell>
          <cell r="E226">
            <v>8589.0852201867383</v>
          </cell>
        </row>
        <row r="227">
          <cell r="A227"/>
          <cell r="D227">
            <v>4037.563078646278</v>
          </cell>
          <cell r="E227">
            <v>8610.5579332371708</v>
          </cell>
        </row>
        <row r="228">
          <cell r="A228"/>
          <cell r="D228">
            <v>4016.0366838131854</v>
          </cell>
          <cell r="E228">
            <v>8632.0843280702829</v>
          </cell>
        </row>
        <row r="229">
          <cell r="A229"/>
          <cell r="D229">
            <v>3994.4564729930094</v>
          </cell>
          <cell r="E229">
            <v>8653.664538890589</v>
          </cell>
        </row>
        <row r="230">
          <cell r="A230"/>
          <cell r="D230">
            <v>3972.822311645783</v>
          </cell>
          <cell r="E230">
            <v>8675.2987002376467</v>
          </cell>
        </row>
        <row r="231">
          <cell r="A231"/>
          <cell r="D231">
            <v>3951.1340648951887</v>
          </cell>
          <cell r="E231">
            <v>8696.9869469883852</v>
          </cell>
        </row>
        <row r="232">
          <cell r="A232"/>
          <cell r="D232">
            <v>3929.3915975277177</v>
          </cell>
          <cell r="E232">
            <v>8718.7294143557083</v>
          </cell>
        </row>
        <row r="233">
          <cell r="A233"/>
          <cell r="D233">
            <v>3907.5947739918288</v>
          </cell>
          <cell r="E233">
            <v>8740.5262378917541</v>
          </cell>
        </row>
        <row r="234">
          <cell r="A234"/>
          <cell r="D234">
            <v>3885.7434583970994</v>
          </cell>
          <cell r="E234">
            <v>8762.3775534864981</v>
          </cell>
        </row>
        <row r="235">
          <cell r="A235"/>
          <cell r="D235">
            <v>3863.8375145133832</v>
          </cell>
          <cell r="E235">
            <v>8784.283497370081</v>
          </cell>
        </row>
        <row r="236">
          <cell r="A236" t="str">
            <v>År 18</v>
          </cell>
          <cell r="D236">
            <v>3841.8768057699576</v>
          </cell>
          <cell r="E236">
            <v>8806.244206113508</v>
          </cell>
        </row>
        <row r="237">
          <cell r="A237"/>
          <cell r="D237">
            <v>3819.8611952546739</v>
          </cell>
          <cell r="E237">
            <v>8828.2598166288808</v>
          </cell>
        </row>
        <row r="238">
          <cell r="A238"/>
          <cell r="D238">
            <v>3797.7905457131019</v>
          </cell>
          <cell r="E238">
            <v>8850.3304661703296</v>
          </cell>
        </row>
        <row r="239">
          <cell r="A239"/>
          <cell r="D239">
            <v>3775.6647195476762</v>
          </cell>
          <cell r="E239">
            <v>8872.4562923358753</v>
          </cell>
        </row>
        <row r="240">
          <cell r="A240"/>
          <cell r="D240">
            <v>3753.4835788168361</v>
          </cell>
          <cell r="E240">
            <v>8894.6374330667313</v>
          </cell>
        </row>
        <row r="241">
          <cell r="A241"/>
          <cell r="D241">
            <v>3731.2469852341696</v>
          </cell>
          <cell r="E241">
            <v>8916.8740266493987</v>
          </cell>
        </row>
        <row r="242">
          <cell r="A242"/>
          <cell r="D242">
            <v>3708.9548001675462</v>
          </cell>
          <cell r="E242">
            <v>8939.1662117158994</v>
          </cell>
        </row>
        <row r="243">
          <cell r="A243"/>
          <cell r="D243">
            <v>3686.6068846382564</v>
          </cell>
          <cell r="E243">
            <v>8961.5141272451729</v>
          </cell>
        </row>
        <row r="244">
          <cell r="A244"/>
          <cell r="D244">
            <v>3664.2030993201433</v>
          </cell>
          <cell r="E244">
            <v>8983.9179125633091</v>
          </cell>
        </row>
        <row r="245">
          <cell r="A245"/>
          <cell r="D245">
            <v>3641.7433045387352</v>
          </cell>
          <cell r="E245">
            <v>9006.3777073447127</v>
          </cell>
        </row>
        <row r="246">
          <cell r="A246"/>
          <cell r="D246">
            <v>3619.2273602703731</v>
          </cell>
          <cell r="E246">
            <v>9028.8936516130343</v>
          </cell>
        </row>
        <row r="247">
          <cell r="A247"/>
          <cell r="D247">
            <v>3596.6551261413406</v>
          </cell>
          <cell r="E247">
            <v>9051.4658857421018</v>
          </cell>
        </row>
        <row r="248">
          <cell r="A248" t="str">
            <v>År 19</v>
          </cell>
          <cell r="D248">
            <v>3574.0264614269854</v>
          </cell>
          <cell r="E248">
            <v>9074.0945504563861</v>
          </cell>
        </row>
        <row r="249">
          <cell r="A249"/>
          <cell r="D249">
            <v>3551.3412250508445</v>
          </cell>
          <cell r="E249">
            <v>9096.7797868326306</v>
          </cell>
        </row>
        <row r="250">
          <cell r="A250"/>
          <cell r="D250">
            <v>3528.5992755837628</v>
          </cell>
          <cell r="E250">
            <v>9119.5217362996191</v>
          </cell>
        </row>
        <row r="251">
          <cell r="A251"/>
          <cell r="D251">
            <v>3505.8004712430138</v>
          </cell>
          <cell r="E251">
            <v>9142.3205406405032</v>
          </cell>
        </row>
        <row r="252">
          <cell r="A252"/>
          <cell r="D252">
            <v>3482.9446698914126</v>
          </cell>
          <cell r="E252">
            <v>9165.1763419921044</v>
          </cell>
        </row>
        <row r="253">
          <cell r="A253"/>
          <cell r="D253">
            <v>3460.0317290364324</v>
          </cell>
          <cell r="E253">
            <v>9188.0892828470096</v>
          </cell>
        </row>
        <row r="254">
          <cell r="A254"/>
          <cell r="D254">
            <v>3437.0615058293147</v>
          </cell>
          <cell r="E254">
            <v>9211.0595060542691</v>
          </cell>
        </row>
        <row r="255">
          <cell r="A255"/>
          <cell r="D255">
            <v>3414.0338570641793</v>
          </cell>
          <cell r="E255">
            <v>9234.0871548193973</v>
          </cell>
        </row>
        <row r="256">
          <cell r="A256"/>
          <cell r="D256">
            <v>3390.9486391771306</v>
          </cell>
          <cell r="E256">
            <v>9257.1723727064673</v>
          </cell>
        </row>
        <row r="257">
          <cell r="A257"/>
          <cell r="D257">
            <v>3367.8057082453643</v>
          </cell>
          <cell r="E257">
            <v>9280.3153036381118</v>
          </cell>
        </row>
        <row r="258">
          <cell r="A258"/>
          <cell r="D258">
            <v>3344.6049199862691</v>
          </cell>
          <cell r="E258">
            <v>9303.5160918971524</v>
          </cell>
        </row>
        <row r="259">
          <cell r="A259"/>
          <cell r="D259">
            <v>3321.3461297565264</v>
          </cell>
          <cell r="E259">
            <v>9326.7748821270652</v>
          </cell>
        </row>
        <row r="260">
          <cell r="A260" t="str">
            <v>År 20</v>
          </cell>
          <cell r="D260">
            <v>3298.0291925512088</v>
          </cell>
          <cell r="E260">
            <v>9350.0918193322141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odepenger.n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7"/>
  <sheetViews>
    <sheetView showGridLines="0" tabSelected="1" workbookViewId="0">
      <pane ySplit="17" topLeftCell="A18" activePane="bottomLeft" state="frozen"/>
      <selection pane="bottomLeft"/>
    </sheetView>
  </sheetViews>
  <sheetFormatPr baseColWidth="10" defaultColWidth="11.42578125" defaultRowHeight="15" x14ac:dyDescent="0.25"/>
  <cols>
    <col min="1" max="1" width="7.42578125" style="11" bestFit="1" customWidth="1"/>
    <col min="2" max="2" width="36.28515625" style="9" customWidth="1"/>
    <col min="3" max="3" width="26" style="9" bestFit="1" customWidth="1"/>
    <col min="4" max="7" width="24.28515625" style="9" customWidth="1"/>
    <col min="8" max="14" width="11.42578125" style="9" customWidth="1"/>
    <col min="15" max="15" width="9" style="9" customWidth="1"/>
    <col min="16" max="16" width="2" style="9" customWidth="1"/>
    <col min="17" max="17" width="11.42578125" style="9" customWidth="1"/>
    <col min="18" max="18" width="2" style="9" customWidth="1"/>
    <col min="19" max="19" width="7.5703125" style="9" customWidth="1"/>
    <col min="20" max="16384" width="11.42578125" style="9"/>
  </cols>
  <sheetData>
    <row r="1" spans="1:22" x14ac:dyDescent="0.25">
      <c r="A1" s="4"/>
      <c r="B1" s="5" t="s">
        <v>0</v>
      </c>
      <c r="C1" s="6" t="s">
        <v>12</v>
      </c>
      <c r="D1" s="7"/>
      <c r="E1" s="8" t="s">
        <v>1</v>
      </c>
      <c r="F1" s="6"/>
      <c r="G1" s="6"/>
    </row>
    <row r="2" spans="1:22" x14ac:dyDescent="0.25">
      <c r="A2" s="4"/>
      <c r="B2" s="4"/>
      <c r="C2" s="45" t="s">
        <v>15</v>
      </c>
      <c r="D2" s="4"/>
      <c r="E2" s="4"/>
      <c r="F2" s="4"/>
      <c r="G2" s="4"/>
      <c r="K2" s="10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spans="1:22" x14ac:dyDescent="0.25">
      <c r="A3" s="4"/>
      <c r="B3" s="4" t="s">
        <v>2</v>
      </c>
      <c r="C3" s="40">
        <v>2000000</v>
      </c>
      <c r="D3" s="12"/>
      <c r="E3" s="12"/>
      <c r="F3" s="12"/>
      <c r="G3" s="12"/>
      <c r="K3" s="10"/>
      <c r="L3" s="11"/>
      <c r="M3" s="11"/>
      <c r="N3" s="11"/>
      <c r="O3" s="13"/>
      <c r="P3" s="11"/>
      <c r="Q3" s="13"/>
      <c r="R3" s="11"/>
      <c r="S3" s="14"/>
      <c r="T3" s="11"/>
      <c r="U3" s="11"/>
      <c r="V3" s="11"/>
    </row>
    <row r="4" spans="1:22" x14ac:dyDescent="0.25">
      <c r="A4" s="4"/>
      <c r="B4" s="4" t="s">
        <v>10</v>
      </c>
      <c r="C4" s="41">
        <v>30</v>
      </c>
      <c r="D4" s="7"/>
      <c r="E4" s="7"/>
      <c r="F4" s="7"/>
      <c r="G4" s="7"/>
      <c r="K4" s="10"/>
      <c r="L4" s="11"/>
      <c r="M4" s="11"/>
      <c r="N4" s="11"/>
      <c r="O4" s="13"/>
      <c r="P4" s="11"/>
      <c r="Q4" s="13"/>
      <c r="R4" s="11"/>
      <c r="S4" s="14"/>
      <c r="T4" s="11"/>
      <c r="U4" s="11"/>
      <c r="V4" s="11"/>
    </row>
    <row r="5" spans="1:22" x14ac:dyDescent="0.25">
      <c r="A5" s="4"/>
      <c r="B5" s="4" t="s">
        <v>3</v>
      </c>
      <c r="C5" s="42">
        <v>12</v>
      </c>
      <c r="D5" s="15"/>
      <c r="E5" s="15"/>
      <c r="F5" s="15"/>
      <c r="G5" s="15"/>
      <c r="K5" s="10"/>
      <c r="L5" s="11"/>
      <c r="M5" s="11"/>
      <c r="N5" s="11"/>
      <c r="O5" s="13"/>
      <c r="P5" s="11"/>
      <c r="Q5" s="13"/>
      <c r="R5" s="11"/>
      <c r="S5" s="14"/>
      <c r="T5" s="11"/>
      <c r="U5" s="11"/>
      <c r="V5" s="11"/>
    </row>
    <row r="6" spans="1:22" x14ac:dyDescent="0.25">
      <c r="A6" s="4"/>
      <c r="B6" s="4" t="s">
        <v>4</v>
      </c>
      <c r="C6" s="43">
        <v>0.02</v>
      </c>
      <c r="D6" s="16"/>
      <c r="E6" s="16"/>
      <c r="F6" s="16"/>
      <c r="G6" s="16"/>
      <c r="K6" s="10"/>
      <c r="L6" s="11"/>
      <c r="M6" s="11"/>
      <c r="N6" s="11"/>
      <c r="O6" s="13"/>
      <c r="P6" s="11"/>
      <c r="Q6" s="13"/>
      <c r="R6" s="11"/>
      <c r="S6" s="17"/>
      <c r="T6" s="11"/>
      <c r="U6" s="11"/>
      <c r="V6" s="11"/>
    </row>
    <row r="7" spans="1:22" x14ac:dyDescent="0.25">
      <c r="A7" s="18" t="b">
        <v>1</v>
      </c>
      <c r="B7" s="4" t="s">
        <v>5</v>
      </c>
      <c r="C7" s="40">
        <v>1500</v>
      </c>
      <c r="D7" s="1"/>
      <c r="E7" s="4"/>
      <c r="F7" s="4"/>
      <c r="G7" s="4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</row>
    <row r="8" spans="1:22" x14ac:dyDescent="0.25">
      <c r="A8" s="4"/>
      <c r="B8" s="4" t="s">
        <v>6</v>
      </c>
      <c r="C8" s="40">
        <v>100</v>
      </c>
      <c r="D8" s="4"/>
      <c r="E8" s="4"/>
      <c r="F8" s="4"/>
      <c r="G8" s="4"/>
      <c r="K8" s="10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</row>
    <row r="9" spans="1:22" x14ac:dyDescent="0.25">
      <c r="A9" s="4"/>
      <c r="B9" s="4" t="s">
        <v>9</v>
      </c>
      <c r="C9" s="19">
        <f>PMT(C6/C5,C4*C5,C3+C7*A7,0,0)-C8</f>
        <v>-7497.9337458667424</v>
      </c>
      <c r="D9" s="1"/>
      <c r="E9" s="1"/>
      <c r="F9" s="1"/>
      <c r="G9" s="1"/>
      <c r="K9" s="10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</row>
    <row r="10" spans="1:22" x14ac:dyDescent="0.25">
      <c r="A10" s="4"/>
      <c r="B10" s="4" t="s">
        <v>11</v>
      </c>
      <c r="C10" s="3">
        <f>EFFECT(RATE(C4*C5,C9,C3+A7*C7)*C5,C5)</f>
        <v>2.1198362432723661E-2</v>
      </c>
      <c r="D10" s="1"/>
      <c r="E10" s="1"/>
      <c r="F10" s="1"/>
      <c r="G10" s="1"/>
      <c r="K10" s="10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</row>
    <row r="11" spans="1:22" x14ac:dyDescent="0.25">
      <c r="A11" s="4"/>
      <c r="B11" s="4"/>
      <c r="C11" s="2"/>
      <c r="D11" s="1"/>
      <c r="E11" s="1"/>
      <c r="F11" s="1"/>
      <c r="G11" s="1"/>
      <c r="K11" s="10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</row>
    <row r="12" spans="1:22" x14ac:dyDescent="0.25">
      <c r="A12" s="4"/>
      <c r="B12" s="4"/>
      <c r="C12" s="1"/>
      <c r="D12" s="1"/>
      <c r="E12" s="1"/>
      <c r="F12" s="1"/>
      <c r="G12" s="1"/>
      <c r="K12" s="10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</row>
    <row r="13" spans="1:22" x14ac:dyDescent="0.25">
      <c r="A13" s="4"/>
      <c r="B13" s="4"/>
      <c r="C13" s="4"/>
      <c r="D13" s="4"/>
      <c r="E13" s="4"/>
      <c r="F13" s="4"/>
      <c r="G13" s="4"/>
      <c r="K13" s="10"/>
      <c r="L13" s="11"/>
      <c r="M13" s="11"/>
      <c r="N13" s="11"/>
      <c r="O13" s="20"/>
      <c r="P13" s="11"/>
      <c r="Q13" s="11"/>
      <c r="R13" s="11"/>
      <c r="S13" s="11"/>
      <c r="T13" s="11"/>
      <c r="U13" s="11"/>
      <c r="V13" s="11"/>
    </row>
    <row r="14" spans="1:22" x14ac:dyDescent="0.25">
      <c r="A14" s="4"/>
      <c r="B14" s="4"/>
      <c r="C14" s="4"/>
      <c r="D14" s="4"/>
      <c r="E14" s="4"/>
      <c r="F14" s="4"/>
      <c r="G14" s="4"/>
      <c r="K14" s="10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</row>
    <row r="15" spans="1:22" x14ac:dyDescent="0.25">
      <c r="A15" s="4"/>
      <c r="B15" s="4"/>
      <c r="C15" s="4"/>
      <c r="D15" s="4"/>
      <c r="E15" s="4"/>
      <c r="F15" s="4"/>
      <c r="G15" s="4"/>
      <c r="K15" s="10"/>
      <c r="L15" s="11"/>
      <c r="M15" s="11"/>
      <c r="N15" s="11"/>
      <c r="O15" s="21"/>
      <c r="P15" s="11"/>
      <c r="Q15" s="11"/>
      <c r="R15" s="11"/>
      <c r="S15" s="11"/>
      <c r="T15" s="11"/>
      <c r="U15" s="11"/>
      <c r="V15" s="11"/>
    </row>
    <row r="16" spans="1:22" x14ac:dyDescent="0.25">
      <c r="A16" s="22" t="s">
        <v>14</v>
      </c>
      <c r="B16" s="22" t="s">
        <v>16</v>
      </c>
      <c r="C16" s="22" t="s">
        <v>7</v>
      </c>
      <c r="D16" s="23" t="str">
        <f>"Renter ("&amp;TEXT(D17/C17,"0 %")&amp;")"</f>
        <v>Renter (25 %)</v>
      </c>
      <c r="E16" s="23" t="str">
        <f>"Avdrag ("&amp;TEXT(E17/C17,"0 %")&amp;")"</f>
        <v>Avdrag (74 %)</v>
      </c>
      <c r="F16" s="24" t="s">
        <v>8</v>
      </c>
      <c r="G16" s="24" t="s">
        <v>13</v>
      </c>
      <c r="K16" s="10"/>
      <c r="L16" s="11"/>
      <c r="M16" s="11"/>
      <c r="N16" s="11"/>
      <c r="O16" s="21"/>
      <c r="P16" s="11"/>
      <c r="Q16" s="11"/>
      <c r="R16" s="11"/>
      <c r="S16" s="11"/>
      <c r="T16" s="11"/>
      <c r="U16" s="11"/>
      <c r="V16" s="11"/>
    </row>
    <row r="17" spans="1:22" x14ac:dyDescent="0.25">
      <c r="A17" s="25"/>
      <c r="B17" s="26"/>
      <c r="C17" s="44">
        <f>SUM(C18:C377)*-1</f>
        <v>2699256.148512037</v>
      </c>
      <c r="D17" s="27">
        <f>SUM(D18:D377)</f>
        <v>661756.1485120384</v>
      </c>
      <c r="E17" s="27">
        <f>SUM(E18:E377)</f>
        <v>2001499.9999999988</v>
      </c>
      <c r="F17" s="25">
        <f>C3+C7*A7</f>
        <v>2001500</v>
      </c>
      <c r="G17" s="27"/>
      <c r="K17" s="10"/>
      <c r="L17" s="11"/>
      <c r="M17" s="11"/>
      <c r="N17" s="11"/>
      <c r="O17" s="21"/>
      <c r="P17" s="11"/>
      <c r="Q17" s="11"/>
      <c r="R17" s="11"/>
      <c r="S17" s="11"/>
      <c r="T17" s="11"/>
      <c r="U17" s="11"/>
      <c r="V17" s="11"/>
    </row>
    <row r="18" spans="1:22" x14ac:dyDescent="0.25">
      <c r="A18" s="28" t="str">
        <f>IF(AND(B18&lt;&gt;0,MOD(B18,$C$5)=0),"År "&amp;TEXT(B18/$C$5,"##"),"")</f>
        <v/>
      </c>
      <c r="B18" s="29">
        <v>1</v>
      </c>
      <c r="C18" s="30">
        <f>IF(B18=0,0,IF($C$9&lt;-F17,-F17-$C$8-D18,$C$9))</f>
        <v>-7497.9337458667424</v>
      </c>
      <c r="D18" s="31">
        <f>IF(B18=0,0,F17*($C$6/$C$5))</f>
        <v>3335.8333333333335</v>
      </c>
      <c r="E18" s="32">
        <f>IF(B18=0,0,+F17-F18)</f>
        <v>4062.1004125333857</v>
      </c>
      <c r="F18" s="31">
        <f>IF(B18=0,0,F17+C18+$C$8+D18)</f>
        <v>1997437.8995874666</v>
      </c>
      <c r="G18" s="31">
        <f ca="1">IF(AND(B18&lt;&gt;0,MOD(B18,$C$5)=0),SUM(INDIRECT("D"&amp;TEXT(ROW(#REF!)-$A$18+1,"####")&amp;":"&amp;"D"&amp;TEXT(ROW(#REF!),"####"))),0)</f>
        <v>0</v>
      </c>
      <c r="K18" s="10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:22" x14ac:dyDescent="0.25">
      <c r="A19" s="28" t="str">
        <f t="shared" ref="A19:A28" si="0">IF(AND(B19&lt;&gt;0,MOD(B19,$C$5)=0),"År "&amp;TEXT(B19/$C$5,"##"),"")</f>
        <v/>
      </c>
      <c r="B19" s="29">
        <f t="shared" ref="B19" si="1">IF(F18&gt;0.99,B18+1,0)</f>
        <v>2</v>
      </c>
      <c r="C19" s="30">
        <f>IF(B19=0,0,IF($C$9&lt;-F18,-#REF!-$C$8-D19,$C$9))</f>
        <v>-7497.9337458667424</v>
      </c>
      <c r="D19" s="31">
        <f>IF(B19=0,0,F18*($C$6/$C$5))</f>
        <v>3329.0631659791111</v>
      </c>
      <c r="E19" s="32">
        <f>IF(B19=0,0,+F18-F19)</f>
        <v>4068.8705798874144</v>
      </c>
      <c r="F19" s="31">
        <f>IF(B19=0,0,F18+C19+$C$8+D19)</f>
        <v>1993369.0290075792</v>
      </c>
      <c r="G19" s="31">
        <f ca="1">IF(AND(B19&lt;&gt;0,MOD(B19,$C$5)=0),SUM(INDIRECT("D"&amp;TEXT(ROW(#REF!)-$A$18+1,"####")&amp;":"&amp;"D"&amp;TEXT(ROW(#REF!),"####"))),0)</f>
        <v>0</v>
      </c>
      <c r="K19" s="10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</row>
    <row r="20" spans="1:22" x14ac:dyDescent="0.25">
      <c r="A20" s="28" t="str">
        <f t="shared" si="0"/>
        <v/>
      </c>
      <c r="B20" s="29">
        <f t="shared" ref="B20:B27" si="2">IF(F19&gt;0.99,B19+1,0)</f>
        <v>3</v>
      </c>
      <c r="C20" s="30">
        <f t="shared" ref="C20:C27" si="3">IF(B20=0,0,IF($C$9&lt;-F19,-F18-$C$8-D20,$C$9))</f>
        <v>-7497.9337458667424</v>
      </c>
      <c r="D20" s="31">
        <f t="shared" ref="D20:D27" si="4">IF(B20=0,0,F19*($C$6/$C$5))</f>
        <v>3322.281715012632</v>
      </c>
      <c r="E20" s="32">
        <f t="shared" ref="E20:E27" si="5">IF(B20=0,0,+F19-F20)</f>
        <v>4075.6520308540203</v>
      </c>
      <c r="F20" s="31">
        <f t="shared" ref="F20:F27" si="6">IF(B20=0,0,F19+C20+$C$8+D20)</f>
        <v>1989293.3769767252</v>
      </c>
      <c r="G20" s="31">
        <f ca="1">IF(AND(B20&lt;&gt;0,MOD(B20,$C$5)=0),SUM(INDIRECT("D"&amp;TEXT(ROW(#REF!)-$A$18+1,"####")&amp;":"&amp;"D"&amp;TEXT(ROW(#REF!),"####"))),0)</f>
        <v>0</v>
      </c>
      <c r="K20" s="10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:22" x14ac:dyDescent="0.25">
      <c r="A21" s="28" t="str">
        <f t="shared" si="0"/>
        <v/>
      </c>
      <c r="B21" s="29">
        <f t="shared" si="2"/>
        <v>4</v>
      </c>
      <c r="C21" s="30">
        <f t="shared" si="3"/>
        <v>-7497.9337458667424</v>
      </c>
      <c r="D21" s="31">
        <f t="shared" si="4"/>
        <v>3315.4889616278756</v>
      </c>
      <c r="E21" s="32">
        <f t="shared" si="5"/>
        <v>4082.4447842387017</v>
      </c>
      <c r="F21" s="31">
        <f t="shared" si="6"/>
        <v>1985210.9321924865</v>
      </c>
      <c r="G21" s="31">
        <f ca="1">IF(AND(B21&lt;&gt;0,MOD(B21,$C$5)=0),SUM(INDIRECT("D"&amp;TEXT(ROW(#REF!)-$A$18+1,"####")&amp;":"&amp;"D"&amp;TEXT(ROW(#REF!),"####"))),0)</f>
        <v>0</v>
      </c>
      <c r="K21" s="10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:22" x14ac:dyDescent="0.25">
      <c r="A22" s="28" t="str">
        <f t="shared" si="0"/>
        <v/>
      </c>
      <c r="B22" s="29">
        <f t="shared" si="2"/>
        <v>5</v>
      </c>
      <c r="C22" s="30">
        <f t="shared" si="3"/>
        <v>-7497.9337458667424</v>
      </c>
      <c r="D22" s="31">
        <f t="shared" si="4"/>
        <v>3308.6848869874775</v>
      </c>
      <c r="E22" s="32">
        <f t="shared" si="5"/>
        <v>4089.2488588790875</v>
      </c>
      <c r="F22" s="31">
        <f t="shared" si="6"/>
        <v>1981121.6833336074</v>
      </c>
      <c r="G22" s="31">
        <f ca="1">IF(AND(B22&lt;&gt;0,MOD(B22,$C$5)=0),SUM(INDIRECT("D"&amp;TEXT(ROW(#REF!)-$A$18+1,"####")&amp;":"&amp;"D"&amp;TEXT(ROW(#REF!),"####"))),0)</f>
        <v>0</v>
      </c>
      <c r="K22" s="10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</row>
    <row r="23" spans="1:22" x14ac:dyDescent="0.25">
      <c r="A23" s="28" t="str">
        <f t="shared" si="0"/>
        <v/>
      </c>
      <c r="B23" s="29">
        <f t="shared" si="2"/>
        <v>6</v>
      </c>
      <c r="C23" s="30">
        <f t="shared" si="3"/>
        <v>-7497.9337458667424</v>
      </c>
      <c r="D23" s="31">
        <f t="shared" si="4"/>
        <v>3301.8694722226792</v>
      </c>
      <c r="E23" s="32">
        <f t="shared" si="5"/>
        <v>4096.0642736440059</v>
      </c>
      <c r="F23" s="31">
        <f t="shared" si="6"/>
        <v>1977025.6190599634</v>
      </c>
      <c r="G23" s="31">
        <f ca="1">IF(AND(B23&lt;&gt;0,MOD(B23,$C$5)=0),SUM(INDIRECT("D"&amp;TEXT(ROW(#REF!)-$A$18+1,"####")&amp;":"&amp;"D"&amp;TEXT(ROW(#REF!),"####"))),0)</f>
        <v>0</v>
      </c>
      <c r="K23" s="10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</row>
    <row r="24" spans="1:22" x14ac:dyDescent="0.25">
      <c r="A24" s="28" t="str">
        <f t="shared" si="0"/>
        <v/>
      </c>
      <c r="B24" s="29">
        <f t="shared" si="2"/>
        <v>7</v>
      </c>
      <c r="C24" s="30">
        <f t="shared" si="3"/>
        <v>-7497.9337458667424</v>
      </c>
      <c r="D24" s="31">
        <f t="shared" si="4"/>
        <v>3295.0426984332726</v>
      </c>
      <c r="E24" s="32">
        <f t="shared" si="5"/>
        <v>4102.8910474334843</v>
      </c>
      <c r="F24" s="31">
        <f t="shared" si="6"/>
        <v>1972922.7280125299</v>
      </c>
      <c r="G24" s="31">
        <f ca="1">IF(AND(B24&lt;&gt;0,MOD(B24,$C$5)=0),SUM(INDIRECT("D"&amp;TEXT(ROW(#REF!)-$A$18+1,"####")&amp;":"&amp;"D"&amp;TEXT(ROW(#REF!),"####"))),0)</f>
        <v>0</v>
      </c>
      <c r="K24" s="10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</row>
    <row r="25" spans="1:22" x14ac:dyDescent="0.25">
      <c r="A25" s="28" t="str">
        <f t="shared" si="0"/>
        <v/>
      </c>
      <c r="B25" s="29">
        <f t="shared" si="2"/>
        <v>8</v>
      </c>
      <c r="C25" s="30">
        <f t="shared" si="3"/>
        <v>-7497.9337458667424</v>
      </c>
      <c r="D25" s="31">
        <f t="shared" si="4"/>
        <v>3288.2045466875502</v>
      </c>
      <c r="E25" s="32">
        <f t="shared" si="5"/>
        <v>4109.7291991789825</v>
      </c>
      <c r="F25" s="31">
        <f t="shared" si="6"/>
        <v>1968812.9988133509</v>
      </c>
      <c r="G25" s="31">
        <f ca="1">IF(AND(B25&lt;&gt;0,MOD(B25,$C$5)=0),SUM(INDIRECT("D"&amp;TEXT(ROW(#REF!)-$A$18+1,"####")&amp;":"&amp;"D"&amp;TEXT(ROW(#REF!),"####"))),0)</f>
        <v>0</v>
      </c>
      <c r="K25" s="10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</row>
    <row r="26" spans="1:22" x14ac:dyDescent="0.25">
      <c r="A26" s="28" t="str">
        <f t="shared" si="0"/>
        <v/>
      </c>
      <c r="B26" s="29">
        <f t="shared" si="2"/>
        <v>9</v>
      </c>
      <c r="C26" s="30">
        <f t="shared" si="3"/>
        <v>-7497.9337458667424</v>
      </c>
      <c r="D26" s="31">
        <f t="shared" si="4"/>
        <v>3281.3549980222519</v>
      </c>
      <c r="E26" s="32">
        <f t="shared" si="5"/>
        <v>4116.5787478443235</v>
      </c>
      <c r="F26" s="31">
        <f t="shared" si="6"/>
        <v>1964696.4200655066</v>
      </c>
      <c r="G26" s="31">
        <f ca="1">IF(AND(B26&lt;&gt;0,MOD(B26,$C$5)=0),SUM(INDIRECT("D"&amp;TEXT(ROW(#REF!)-$A$18+1,"####")&amp;":"&amp;"D"&amp;TEXT(ROW(#REF!),"####"))),0)</f>
        <v>0</v>
      </c>
      <c r="K26" s="10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</row>
    <row r="27" spans="1:22" x14ac:dyDescent="0.25">
      <c r="A27" s="28" t="str">
        <f t="shared" si="0"/>
        <v/>
      </c>
      <c r="B27" s="29">
        <f t="shared" si="2"/>
        <v>10</v>
      </c>
      <c r="C27" s="30">
        <f t="shared" si="3"/>
        <v>-7497.9337458667424</v>
      </c>
      <c r="D27" s="31">
        <f t="shared" si="4"/>
        <v>3274.4940334425114</v>
      </c>
      <c r="E27" s="32">
        <f t="shared" si="5"/>
        <v>4123.4397124240641</v>
      </c>
      <c r="F27" s="31">
        <f t="shared" si="6"/>
        <v>1960572.9803530825</v>
      </c>
      <c r="G27" s="31">
        <f ca="1">IF(AND(B27&lt;&gt;0,MOD(B27,$C$5)=0),SUM(INDIRECT("D"&amp;TEXT(ROW(#REF!)-$A$18+1,"####")&amp;":"&amp;"D"&amp;TEXT(ROW(#REF!),"####"))),0)</f>
        <v>0</v>
      </c>
      <c r="K27" s="10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</row>
    <row r="28" spans="1:22" x14ac:dyDescent="0.25">
      <c r="A28" s="28" t="str">
        <f t="shared" si="0"/>
        <v/>
      </c>
      <c r="B28" s="29">
        <f t="shared" ref="B28:B29" si="7">IF(F27&gt;0.99,B27+1,0)</f>
        <v>11</v>
      </c>
      <c r="C28" s="30">
        <f t="shared" ref="C28" si="8">IF(B28=0,0,IF($C$9&lt;-F27,-F26-$C$8-D28,$C$9))</f>
        <v>-7497.9337458667424</v>
      </c>
      <c r="D28" s="31">
        <f t="shared" ref="D28:D29" si="9">IF(B28=0,0,F27*($C$6/$C$5))</f>
        <v>3267.6216339218045</v>
      </c>
      <c r="E28" s="32">
        <f t="shared" ref="E28:E29" si="10">IF(B28=0,0,+F27-F28)</f>
        <v>4130.3121119448915</v>
      </c>
      <c r="F28" s="31">
        <f t="shared" ref="F28:F29" si="11">IF(B28=0,0,F27+C28+$C$8+D28)</f>
        <v>1956442.6682411376</v>
      </c>
      <c r="G28" s="31">
        <f ca="1">IF(AND(B28&lt;&gt;0,MOD(B28,$C$5)=0),SUM(INDIRECT("D"&amp;TEXT(ROW(#REF!)-$A$18+1,"####")&amp;":"&amp;"D"&amp;TEXT(ROW(#REF!),"####"))),0)</f>
        <v>0</v>
      </c>
      <c r="K28" s="10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</row>
    <row r="29" spans="1:22" x14ac:dyDescent="0.25">
      <c r="A29" s="33" t="str">
        <f>IF(AND(B29&lt;&gt;0,MOD(B29,$C$5)=0),"År "&amp;TEXT(B29/$C$5,"##"),"")</f>
        <v>År 1</v>
      </c>
      <c r="B29" s="34">
        <f t="shared" si="7"/>
        <v>12</v>
      </c>
      <c r="C29" s="35">
        <f>IF(B29=0,0,IF($C$9&lt;-F28,-F28-$C$8-D29,$C$9))</f>
        <v>-7497.9337458667424</v>
      </c>
      <c r="D29" s="36">
        <f t="shared" si="9"/>
        <v>3260.7377804018961</v>
      </c>
      <c r="E29" s="37">
        <f t="shared" si="10"/>
        <v>4137.1959654646926</v>
      </c>
      <c r="F29" s="36">
        <f t="shared" si="11"/>
        <v>1952305.4722756729</v>
      </c>
      <c r="G29" s="36">
        <f ca="1">IF(AND(B29&lt;&gt;0,MOD(B29,$C$5)=0),SUM(INDIRECT("d"&amp;TEXT(ROW(A29)-$C$5+1,"####")&amp;":"&amp;"d"&amp;TEXT(ROW(A29),"####"))),0)</f>
        <v>39580.677226072403</v>
      </c>
      <c r="K29" s="10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</row>
    <row r="30" spans="1:22" x14ac:dyDescent="0.25">
      <c r="A30" s="38" t="str">
        <f t="shared" ref="A30:A93" si="12">IF(AND(B30&lt;&gt;0,MOD(B30,$C$5)=0),"År "&amp;TEXT(B30/$C$5,"##"),"")</f>
        <v/>
      </c>
      <c r="B30" s="29">
        <f t="shared" ref="B30:B35" si="13">IF(F29&gt;0.99,B29+1,0)</f>
        <v>13</v>
      </c>
      <c r="C30" s="30">
        <f t="shared" ref="C30:C35" si="14">IF(B30=0,0,IF($C$9&lt;-F29,-F28-$C$8-D30,$C$9))</f>
        <v>-7497.9337458667424</v>
      </c>
      <c r="D30" s="31">
        <f t="shared" ref="D30:D35" si="15">IF(B30=0,0,F29*($C$6/$C$5))</f>
        <v>3253.8424537927885</v>
      </c>
      <c r="E30" s="32">
        <f t="shared" ref="E30:E35" si="16">IF(B30=0,0,+F29-F30)</f>
        <v>4144.0912920739502</v>
      </c>
      <c r="F30" s="31">
        <f t="shared" ref="F30:F35" si="17">IF(B30=0,0,F29+C30+$C$8+D30)</f>
        <v>1948161.380983599</v>
      </c>
      <c r="G30" s="31">
        <f t="shared" ref="G30:G35" ca="1" si="18">IF(AND(B30&lt;&gt;0,MOD(B30,$C$5)=0),SUM(INDIRECT("d"&amp;TEXT(ROW(A30)-$C$5+1,"####")&amp;":"&amp;"d"&amp;TEXT(ROW(A30),"####"))),0)</f>
        <v>0</v>
      </c>
      <c r="K30" s="10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</row>
    <row r="31" spans="1:22" x14ac:dyDescent="0.25">
      <c r="A31" s="38" t="str">
        <f t="shared" si="12"/>
        <v/>
      </c>
      <c r="B31" s="29">
        <f t="shared" si="13"/>
        <v>14</v>
      </c>
      <c r="C31" s="30">
        <f t="shared" si="14"/>
        <v>-7497.9337458667424</v>
      </c>
      <c r="D31" s="31">
        <f t="shared" si="15"/>
        <v>3246.9356349726654</v>
      </c>
      <c r="E31" s="32">
        <f t="shared" si="16"/>
        <v>4150.9981108938809</v>
      </c>
      <c r="F31" s="31">
        <f t="shared" si="17"/>
        <v>1944010.3828727051</v>
      </c>
      <c r="G31" s="31">
        <f t="shared" ca="1" si="18"/>
        <v>0</v>
      </c>
      <c r="K31" s="10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</row>
    <row r="32" spans="1:22" x14ac:dyDescent="0.25">
      <c r="A32" s="38" t="str">
        <f t="shared" si="12"/>
        <v/>
      </c>
      <c r="B32" s="29">
        <f t="shared" si="13"/>
        <v>15</v>
      </c>
      <c r="C32" s="30">
        <f t="shared" si="14"/>
        <v>-7497.9337458667424</v>
      </c>
      <c r="D32" s="31">
        <f t="shared" si="15"/>
        <v>3240.017304787842</v>
      </c>
      <c r="E32" s="32">
        <f t="shared" si="16"/>
        <v>4157.9164410787635</v>
      </c>
      <c r="F32" s="31">
        <f t="shared" si="17"/>
        <v>1939852.4664316264</v>
      </c>
      <c r="G32" s="31">
        <f t="shared" ca="1" si="18"/>
        <v>0</v>
      </c>
      <c r="K32" s="10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</row>
    <row r="33" spans="1:22" x14ac:dyDescent="0.25">
      <c r="A33" s="38" t="str">
        <f t="shared" si="12"/>
        <v/>
      </c>
      <c r="B33" s="29">
        <f t="shared" si="13"/>
        <v>16</v>
      </c>
      <c r="C33" s="30">
        <f t="shared" si="14"/>
        <v>-7497.9337458667424</v>
      </c>
      <c r="D33" s="31">
        <f t="shared" si="15"/>
        <v>3233.0874440527109</v>
      </c>
      <c r="E33" s="32">
        <f t="shared" si="16"/>
        <v>4164.8463018138427</v>
      </c>
      <c r="F33" s="31">
        <f t="shared" si="17"/>
        <v>1935687.6201298125</v>
      </c>
      <c r="G33" s="31">
        <f t="shared" ca="1" si="18"/>
        <v>0</v>
      </c>
      <c r="K33" s="10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</row>
    <row r="34" spans="1:22" x14ac:dyDescent="0.25">
      <c r="A34" s="38" t="str">
        <f t="shared" si="12"/>
        <v/>
      </c>
      <c r="B34" s="29">
        <f t="shared" si="13"/>
        <v>17</v>
      </c>
      <c r="C34" s="30">
        <f t="shared" si="14"/>
        <v>-7497.9337458667424</v>
      </c>
      <c r="D34" s="31">
        <f t="shared" si="15"/>
        <v>3226.1460335496877</v>
      </c>
      <c r="E34" s="32">
        <f t="shared" si="16"/>
        <v>4171.7877123169601</v>
      </c>
      <c r="F34" s="31">
        <f t="shared" si="17"/>
        <v>1931515.8324174955</v>
      </c>
      <c r="G34" s="31">
        <f t="shared" ca="1" si="18"/>
        <v>0</v>
      </c>
      <c r="K34" s="10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</row>
    <row r="35" spans="1:22" x14ac:dyDescent="0.25">
      <c r="A35" s="38" t="str">
        <f t="shared" si="12"/>
        <v/>
      </c>
      <c r="B35" s="29">
        <f t="shared" si="13"/>
        <v>18</v>
      </c>
      <c r="C35" s="30">
        <f t="shared" si="14"/>
        <v>-7497.9337458667424</v>
      </c>
      <c r="D35" s="31">
        <f t="shared" si="15"/>
        <v>3219.1930540291596</v>
      </c>
      <c r="E35" s="32">
        <f t="shared" si="16"/>
        <v>4178.740691837389</v>
      </c>
      <c r="F35" s="31">
        <f t="shared" si="17"/>
        <v>1927337.0917256582</v>
      </c>
      <c r="G35" s="31">
        <f t="shared" ca="1" si="18"/>
        <v>0</v>
      </c>
      <c r="K35" s="10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</row>
    <row r="36" spans="1:22" x14ac:dyDescent="0.25">
      <c r="A36" s="38" t="str">
        <f t="shared" si="12"/>
        <v/>
      </c>
      <c r="B36" s="29">
        <f t="shared" ref="B36:B44" si="19">IF(F35&gt;0.99,B35+1,0)</f>
        <v>19</v>
      </c>
      <c r="C36" s="30">
        <f t="shared" ref="C36:C44" si="20">IF(B36=0,0,IF($C$9&lt;-F35,-F34-$C$8-D36,$C$9))</f>
        <v>-7497.9337458667424</v>
      </c>
      <c r="D36" s="31">
        <f t="shared" ref="D36:D44" si="21">IF(B36=0,0,F35*($C$6/$C$5))</f>
        <v>3212.2284862094307</v>
      </c>
      <c r="E36" s="32">
        <f t="shared" ref="E36:E44" si="22">IF(B36=0,0,+F35-F36)</f>
        <v>4185.7052596572321</v>
      </c>
      <c r="F36" s="31">
        <f t="shared" ref="F36:F44" si="23">IF(B36=0,0,F35+C36+$C$8+D36)</f>
        <v>1923151.3864660009</v>
      </c>
      <c r="G36" s="31">
        <f t="shared" ref="G36:G44" ca="1" si="24">IF(AND(B36&lt;&gt;0,MOD(B36,$C$5)=0),SUM(INDIRECT("d"&amp;TEXT(ROW(A36)-$C$5+1,"####")&amp;":"&amp;"d"&amp;TEXT(ROW(A36),"####"))),0)</f>
        <v>0</v>
      </c>
      <c r="K36" s="10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</row>
    <row r="37" spans="1:22" x14ac:dyDescent="0.25">
      <c r="A37" s="38" t="str">
        <f t="shared" si="12"/>
        <v/>
      </c>
      <c r="B37" s="29">
        <f t="shared" si="19"/>
        <v>20</v>
      </c>
      <c r="C37" s="30">
        <f t="shared" si="20"/>
        <v>-7497.9337458667424</v>
      </c>
      <c r="D37" s="31">
        <f t="shared" si="21"/>
        <v>3205.2523107766683</v>
      </c>
      <c r="E37" s="32">
        <f t="shared" si="22"/>
        <v>4192.681435090024</v>
      </c>
      <c r="F37" s="31">
        <f t="shared" si="23"/>
        <v>1918958.7050309109</v>
      </c>
      <c r="G37" s="31">
        <f t="shared" ca="1" si="24"/>
        <v>0</v>
      </c>
      <c r="K37" s="10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</row>
    <row r="38" spans="1:22" x14ac:dyDescent="0.25">
      <c r="A38" s="38" t="str">
        <f t="shared" si="12"/>
        <v/>
      </c>
      <c r="B38" s="29">
        <f t="shared" si="19"/>
        <v>21</v>
      </c>
      <c r="C38" s="30">
        <f t="shared" si="20"/>
        <v>-7497.9337458667424</v>
      </c>
      <c r="D38" s="31">
        <f t="shared" si="21"/>
        <v>3198.2645083848515</v>
      </c>
      <c r="E38" s="32">
        <f t="shared" si="22"/>
        <v>4199.6692374818958</v>
      </c>
      <c r="F38" s="31">
        <f t="shared" si="23"/>
        <v>1914759.035793429</v>
      </c>
      <c r="G38" s="31">
        <f t="shared" ca="1" si="24"/>
        <v>0</v>
      </c>
      <c r="K38" s="10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</row>
    <row r="39" spans="1:22" x14ac:dyDescent="0.25">
      <c r="A39" s="38" t="str">
        <f t="shared" si="12"/>
        <v/>
      </c>
      <c r="B39" s="29">
        <f t="shared" si="19"/>
        <v>22</v>
      </c>
      <c r="C39" s="30">
        <f t="shared" si="20"/>
        <v>-7497.9337458667424</v>
      </c>
      <c r="D39" s="31">
        <f t="shared" si="21"/>
        <v>3191.265059655715</v>
      </c>
      <c r="E39" s="32">
        <f t="shared" si="22"/>
        <v>4206.6686862108763</v>
      </c>
      <c r="F39" s="31">
        <f t="shared" si="23"/>
        <v>1910552.3671072181</v>
      </c>
      <c r="G39" s="31">
        <f t="shared" ca="1" si="24"/>
        <v>0</v>
      </c>
      <c r="K39" s="10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</row>
    <row r="40" spans="1:22" x14ac:dyDescent="0.25">
      <c r="A40" s="38" t="str">
        <f t="shared" si="12"/>
        <v/>
      </c>
      <c r="B40" s="29">
        <f t="shared" si="19"/>
        <v>23</v>
      </c>
      <c r="C40" s="30">
        <f t="shared" si="20"/>
        <v>-7497.9337458667424</v>
      </c>
      <c r="D40" s="31">
        <f t="shared" si="21"/>
        <v>3184.253945178697</v>
      </c>
      <c r="E40" s="32">
        <f t="shared" si="22"/>
        <v>4213.6798006880563</v>
      </c>
      <c r="F40" s="31">
        <f t="shared" si="23"/>
        <v>1906338.6873065301</v>
      </c>
      <c r="G40" s="31">
        <f t="shared" ca="1" si="24"/>
        <v>0</v>
      </c>
      <c r="K40" s="10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</row>
    <row r="41" spans="1:22" x14ac:dyDescent="0.25">
      <c r="A41" s="33" t="str">
        <f t="shared" si="12"/>
        <v>År 2</v>
      </c>
      <c r="B41" s="34">
        <f t="shared" si="19"/>
        <v>24</v>
      </c>
      <c r="C41" s="35">
        <f>IF(B41=0,0,IF($C$9&lt;-F40,-F40-$C$8-D41,$C$9))</f>
        <v>-7497.9337458667424</v>
      </c>
      <c r="D41" s="36">
        <f t="shared" si="21"/>
        <v>3177.2311455108838</v>
      </c>
      <c r="E41" s="37">
        <f t="shared" si="22"/>
        <v>4220.7026003557257</v>
      </c>
      <c r="F41" s="36">
        <f t="shared" si="23"/>
        <v>1902117.9847061743</v>
      </c>
      <c r="G41" s="36">
        <f t="shared" ca="1" si="24"/>
        <v>38587.7173809011</v>
      </c>
      <c r="K41" s="10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</row>
    <row r="42" spans="1:22" x14ac:dyDescent="0.25">
      <c r="A42" s="38" t="str">
        <f t="shared" si="12"/>
        <v/>
      </c>
      <c r="B42" s="29">
        <f t="shared" si="19"/>
        <v>25</v>
      </c>
      <c r="C42" s="30">
        <f t="shared" si="20"/>
        <v>-7497.9337458667424</v>
      </c>
      <c r="D42" s="31">
        <f t="shared" si="21"/>
        <v>3170.1966411769577</v>
      </c>
      <c r="E42" s="32">
        <f t="shared" si="22"/>
        <v>4227.7371046897024</v>
      </c>
      <c r="F42" s="31">
        <f t="shared" si="23"/>
        <v>1897890.2476014846</v>
      </c>
      <c r="G42" s="31">
        <f t="shared" ca="1" si="24"/>
        <v>0</v>
      </c>
      <c r="K42" s="10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</row>
    <row r="43" spans="1:22" x14ac:dyDescent="0.25">
      <c r="A43" s="38" t="str">
        <f t="shared" si="12"/>
        <v/>
      </c>
      <c r="B43" s="29">
        <f t="shared" si="19"/>
        <v>26</v>
      </c>
      <c r="C43" s="30">
        <f t="shared" si="20"/>
        <v>-7497.9337458667424</v>
      </c>
      <c r="D43" s="31">
        <f t="shared" si="21"/>
        <v>3163.1504126691411</v>
      </c>
      <c r="E43" s="32">
        <f t="shared" si="22"/>
        <v>4234.7833331974689</v>
      </c>
      <c r="F43" s="31">
        <f t="shared" si="23"/>
        <v>1893655.4642682872</v>
      </c>
      <c r="G43" s="31">
        <f t="shared" ca="1" si="24"/>
        <v>0</v>
      </c>
      <c r="K43" s="10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</row>
    <row r="44" spans="1:22" x14ac:dyDescent="0.25">
      <c r="A44" s="38" t="str">
        <f t="shared" si="12"/>
        <v/>
      </c>
      <c r="B44" s="29">
        <f t="shared" si="19"/>
        <v>27</v>
      </c>
      <c r="C44" s="30">
        <f t="shared" si="20"/>
        <v>-7497.9337458667424</v>
      </c>
      <c r="D44" s="31">
        <f t="shared" si="21"/>
        <v>3156.0924404471457</v>
      </c>
      <c r="E44" s="32">
        <f t="shared" si="22"/>
        <v>4241.8413054195698</v>
      </c>
      <c r="F44" s="31">
        <f t="shared" si="23"/>
        <v>1889413.6229628676</v>
      </c>
      <c r="G44" s="31">
        <f t="shared" ca="1" si="24"/>
        <v>0</v>
      </c>
      <c r="K44" s="10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</row>
    <row r="45" spans="1:22" x14ac:dyDescent="0.25">
      <c r="A45" s="38" t="str">
        <f t="shared" si="12"/>
        <v/>
      </c>
      <c r="B45" s="29">
        <f t="shared" ref="B45:B58" si="25">IF(F44&gt;0.99,B44+1,0)</f>
        <v>28</v>
      </c>
      <c r="C45" s="30">
        <f t="shared" ref="C45:C58" si="26">IF(B45=0,0,IF($C$9&lt;-F44,-F43-$C$8-D45,$C$9))</f>
        <v>-7497.9337458667424</v>
      </c>
      <c r="D45" s="31">
        <f t="shared" ref="D45:D58" si="27">IF(B45=0,0,F44*($C$6/$C$5))</f>
        <v>3149.0227049381128</v>
      </c>
      <c r="E45" s="32">
        <f t="shared" ref="E45:E58" si="28">IF(B45=0,0,+F44-F45)</f>
        <v>4248.9110409284476</v>
      </c>
      <c r="F45" s="31">
        <f t="shared" ref="F45:F58" si="29">IF(B45=0,0,F44+C45+$C$8+D45)</f>
        <v>1885164.7119219392</v>
      </c>
      <c r="G45" s="31">
        <f t="shared" ref="G45:G58" ca="1" si="30">IF(AND(B45&lt;&gt;0,MOD(B45,$C$5)=0),SUM(INDIRECT("d"&amp;TEXT(ROW(A45)-$C$5+1,"####")&amp;":"&amp;"d"&amp;TEXT(ROW(A45),"####"))),0)</f>
        <v>0</v>
      </c>
      <c r="K45" s="10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</row>
    <row r="46" spans="1:22" x14ac:dyDescent="0.25">
      <c r="A46" s="38" t="str">
        <f t="shared" si="12"/>
        <v/>
      </c>
      <c r="B46" s="29">
        <f t="shared" si="25"/>
        <v>29</v>
      </c>
      <c r="C46" s="30">
        <f t="shared" si="26"/>
        <v>-7497.9337458667424</v>
      </c>
      <c r="D46" s="31">
        <f t="shared" si="27"/>
        <v>3141.9411865365655</v>
      </c>
      <c r="E46" s="32">
        <f t="shared" si="28"/>
        <v>4255.9925593300723</v>
      </c>
      <c r="F46" s="31">
        <f t="shared" si="29"/>
        <v>1880908.7193626091</v>
      </c>
      <c r="G46" s="31">
        <f t="shared" ca="1" si="30"/>
        <v>0</v>
      </c>
      <c r="K46" s="10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</row>
    <row r="47" spans="1:22" x14ac:dyDescent="0.25">
      <c r="A47" s="38" t="str">
        <f t="shared" si="12"/>
        <v/>
      </c>
      <c r="B47" s="29">
        <f t="shared" si="25"/>
        <v>30</v>
      </c>
      <c r="C47" s="30">
        <f t="shared" si="26"/>
        <v>-7497.9337458667424</v>
      </c>
      <c r="D47" s="31">
        <f t="shared" si="27"/>
        <v>3134.8478656043485</v>
      </c>
      <c r="E47" s="32">
        <f t="shared" si="28"/>
        <v>4263.0858802623115</v>
      </c>
      <c r="F47" s="31">
        <f t="shared" si="29"/>
        <v>1876645.6334823468</v>
      </c>
      <c r="G47" s="31">
        <f t="shared" ca="1" si="30"/>
        <v>0</v>
      </c>
      <c r="K47" s="10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</row>
    <row r="48" spans="1:22" x14ac:dyDescent="0.25">
      <c r="A48" s="38" t="str">
        <f t="shared" si="12"/>
        <v/>
      </c>
      <c r="B48" s="29">
        <f t="shared" si="25"/>
        <v>31</v>
      </c>
      <c r="C48" s="30">
        <f t="shared" si="26"/>
        <v>-7497.9337458667424</v>
      </c>
      <c r="D48" s="31">
        <f t="shared" si="27"/>
        <v>3127.742722470578</v>
      </c>
      <c r="E48" s="32">
        <f t="shared" si="28"/>
        <v>4270.1910233960953</v>
      </c>
      <c r="F48" s="31">
        <f t="shared" si="29"/>
        <v>1872375.4424589507</v>
      </c>
      <c r="G48" s="31">
        <f t="shared" ca="1" si="30"/>
        <v>0</v>
      </c>
      <c r="K48" s="10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</row>
    <row r="49" spans="1:22" x14ac:dyDescent="0.25">
      <c r="A49" s="38" t="str">
        <f t="shared" si="12"/>
        <v/>
      </c>
      <c r="B49" s="29">
        <f t="shared" si="25"/>
        <v>32</v>
      </c>
      <c r="C49" s="30">
        <f t="shared" si="26"/>
        <v>-7497.9337458667424</v>
      </c>
      <c r="D49" s="31">
        <f t="shared" si="27"/>
        <v>3120.6257374315846</v>
      </c>
      <c r="E49" s="32">
        <f t="shared" si="28"/>
        <v>4277.3080084349494</v>
      </c>
      <c r="F49" s="31">
        <f t="shared" si="29"/>
        <v>1868098.1344505157</v>
      </c>
      <c r="G49" s="31">
        <f t="shared" ca="1" si="30"/>
        <v>0</v>
      </c>
      <c r="K49" s="10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</row>
    <row r="50" spans="1:22" x14ac:dyDescent="0.25">
      <c r="A50" s="38" t="str">
        <f t="shared" si="12"/>
        <v/>
      </c>
      <c r="B50" s="29">
        <f t="shared" si="25"/>
        <v>33</v>
      </c>
      <c r="C50" s="30">
        <f t="shared" si="26"/>
        <v>-7497.9337458667424</v>
      </c>
      <c r="D50" s="31">
        <f t="shared" si="27"/>
        <v>3113.4968907508596</v>
      </c>
      <c r="E50" s="32">
        <f t="shared" si="28"/>
        <v>4284.4368551156949</v>
      </c>
      <c r="F50" s="31">
        <f t="shared" si="29"/>
        <v>1863813.6975954</v>
      </c>
      <c r="G50" s="31">
        <f t="shared" ca="1" si="30"/>
        <v>0</v>
      </c>
      <c r="K50" s="10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</row>
    <row r="51" spans="1:22" x14ac:dyDescent="0.25">
      <c r="A51" s="38" t="str">
        <f t="shared" si="12"/>
        <v/>
      </c>
      <c r="B51" s="29">
        <f t="shared" si="25"/>
        <v>34</v>
      </c>
      <c r="C51" s="30">
        <f t="shared" si="26"/>
        <v>-7497.9337458667424</v>
      </c>
      <c r="D51" s="31">
        <f t="shared" si="27"/>
        <v>3106.3561626590003</v>
      </c>
      <c r="E51" s="32">
        <f t="shared" si="28"/>
        <v>4291.5775832077488</v>
      </c>
      <c r="F51" s="31">
        <f t="shared" si="29"/>
        <v>1859522.1200121923</v>
      </c>
      <c r="G51" s="31">
        <f t="shared" ca="1" si="30"/>
        <v>0</v>
      </c>
      <c r="K51" s="10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</row>
    <row r="52" spans="1:22" x14ac:dyDescent="0.25">
      <c r="A52" s="38" t="str">
        <f t="shared" si="12"/>
        <v/>
      </c>
      <c r="B52" s="29">
        <f t="shared" si="25"/>
        <v>35</v>
      </c>
      <c r="C52" s="30">
        <f t="shared" si="26"/>
        <v>-7497.9337458667424</v>
      </c>
      <c r="D52" s="31">
        <f t="shared" si="27"/>
        <v>3099.2035333536542</v>
      </c>
      <c r="E52" s="32">
        <f t="shared" si="28"/>
        <v>4298.7302125128917</v>
      </c>
      <c r="F52" s="31">
        <f t="shared" si="29"/>
        <v>1855223.3897996794</v>
      </c>
      <c r="G52" s="31">
        <f t="shared" ca="1" si="30"/>
        <v>0</v>
      </c>
      <c r="K52" s="10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</row>
    <row r="53" spans="1:22" x14ac:dyDescent="0.25">
      <c r="A53" s="33" t="str">
        <f t="shared" si="12"/>
        <v>År 3</v>
      </c>
      <c r="B53" s="34">
        <f t="shared" si="25"/>
        <v>36</v>
      </c>
      <c r="C53" s="35">
        <f>IF(B53=0,0,IF($C$9&lt;-F52,-F52-$C$8-D53,$C$9))</f>
        <v>-7497.9337458667424</v>
      </c>
      <c r="D53" s="36">
        <f t="shared" si="27"/>
        <v>3092.038982999466</v>
      </c>
      <c r="E53" s="37">
        <f t="shared" si="28"/>
        <v>4305.8947628671303</v>
      </c>
      <c r="F53" s="36">
        <f t="shared" si="29"/>
        <v>1850917.4950368123</v>
      </c>
      <c r="G53" s="36">
        <f t="shared" ca="1" si="30"/>
        <v>37574.715281037417</v>
      </c>
      <c r="K53" s="10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</row>
    <row r="54" spans="1:22" x14ac:dyDescent="0.25">
      <c r="A54" s="38" t="str">
        <f t="shared" si="12"/>
        <v/>
      </c>
      <c r="B54" s="29">
        <f t="shared" si="25"/>
        <v>37</v>
      </c>
      <c r="C54" s="30">
        <f t="shared" si="26"/>
        <v>-7497.9337458667424</v>
      </c>
      <c r="D54" s="31">
        <f t="shared" si="27"/>
        <v>3084.8624917280208</v>
      </c>
      <c r="E54" s="32">
        <f t="shared" si="28"/>
        <v>4313.0712541386019</v>
      </c>
      <c r="F54" s="31">
        <f t="shared" si="29"/>
        <v>1846604.4237826737</v>
      </c>
      <c r="G54" s="31">
        <f t="shared" ca="1" si="30"/>
        <v>0</v>
      </c>
      <c r="K54" s="10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</row>
    <row r="55" spans="1:22" x14ac:dyDescent="0.25">
      <c r="A55" s="38" t="str">
        <f t="shared" si="12"/>
        <v/>
      </c>
      <c r="B55" s="29">
        <f t="shared" si="25"/>
        <v>38</v>
      </c>
      <c r="C55" s="30">
        <f t="shared" si="26"/>
        <v>-7497.9337458667424</v>
      </c>
      <c r="D55" s="31">
        <f t="shared" si="27"/>
        <v>3077.6740396377895</v>
      </c>
      <c r="E55" s="32">
        <f t="shared" si="28"/>
        <v>4320.2597062287387</v>
      </c>
      <c r="F55" s="31">
        <f t="shared" si="29"/>
        <v>1842284.1640764449</v>
      </c>
      <c r="G55" s="31">
        <f t="shared" ca="1" si="30"/>
        <v>0</v>
      </c>
      <c r="K55" s="10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</row>
    <row r="56" spans="1:22" x14ac:dyDescent="0.25">
      <c r="A56" s="38" t="str">
        <f t="shared" si="12"/>
        <v/>
      </c>
      <c r="B56" s="29">
        <f t="shared" si="25"/>
        <v>39</v>
      </c>
      <c r="C56" s="30">
        <f t="shared" si="26"/>
        <v>-7497.9337458667424</v>
      </c>
      <c r="D56" s="31">
        <f t="shared" si="27"/>
        <v>3070.4736067940753</v>
      </c>
      <c r="E56" s="32">
        <f t="shared" si="28"/>
        <v>4327.4601390725002</v>
      </c>
      <c r="F56" s="31">
        <f t="shared" si="29"/>
        <v>1837956.7039373724</v>
      </c>
      <c r="G56" s="31">
        <f t="shared" ca="1" si="30"/>
        <v>0</v>
      </c>
      <c r="K56" s="10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</row>
    <row r="57" spans="1:22" x14ac:dyDescent="0.25">
      <c r="A57" s="38" t="str">
        <f t="shared" si="12"/>
        <v/>
      </c>
      <c r="B57" s="29">
        <f t="shared" si="25"/>
        <v>40</v>
      </c>
      <c r="C57" s="30">
        <f t="shared" si="26"/>
        <v>-7497.9337458667424</v>
      </c>
      <c r="D57" s="31">
        <f t="shared" si="27"/>
        <v>3063.2611732289542</v>
      </c>
      <c r="E57" s="32">
        <f t="shared" si="28"/>
        <v>4334.6725726376753</v>
      </c>
      <c r="F57" s="31">
        <f t="shared" si="29"/>
        <v>1833622.0313647348</v>
      </c>
      <c r="G57" s="31">
        <f t="shared" ca="1" si="30"/>
        <v>0</v>
      </c>
      <c r="K57" s="10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</row>
    <row r="58" spans="1:22" x14ac:dyDescent="0.25">
      <c r="A58" s="38" t="str">
        <f t="shared" si="12"/>
        <v/>
      </c>
      <c r="B58" s="29">
        <f t="shared" si="25"/>
        <v>41</v>
      </c>
      <c r="C58" s="30">
        <f t="shared" si="26"/>
        <v>-7497.9337458667424</v>
      </c>
      <c r="D58" s="31">
        <f t="shared" si="27"/>
        <v>3056.036718941225</v>
      </c>
      <c r="E58" s="32">
        <f t="shared" si="28"/>
        <v>4341.8970269253477</v>
      </c>
      <c r="F58" s="31">
        <f t="shared" si="29"/>
        <v>1829280.1343378094</v>
      </c>
      <c r="G58" s="31">
        <f t="shared" ca="1" si="30"/>
        <v>0</v>
      </c>
      <c r="K58" s="10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</row>
    <row r="59" spans="1:22" x14ac:dyDescent="0.25">
      <c r="A59" s="38" t="str">
        <f t="shared" si="12"/>
        <v/>
      </c>
      <c r="B59" s="29">
        <f t="shared" ref="B59:B111" si="31">IF(F58&gt;0.99,B58+1,0)</f>
        <v>42</v>
      </c>
      <c r="C59" s="30">
        <f t="shared" ref="C59:C111" si="32">IF(B59=0,0,IF($C$9&lt;-F58,-F57-$C$8-D59,$C$9))</f>
        <v>-7497.9337458667424</v>
      </c>
      <c r="D59" s="31">
        <f t="shared" ref="D59:D111" si="33">IF(B59=0,0,F58*($C$6/$C$5))</f>
        <v>3048.8002238963491</v>
      </c>
      <c r="E59" s="32">
        <f t="shared" ref="E59:E111" si="34">IF(B59=0,0,+F58-F59)</f>
        <v>4349.1335219703615</v>
      </c>
      <c r="F59" s="31">
        <f t="shared" ref="F59:F111" si="35">IF(B59=0,0,F58+C59+$C$8+D59)</f>
        <v>1824931.000815839</v>
      </c>
      <c r="G59" s="31">
        <f t="shared" ref="G59:G111" ca="1" si="36">IF(AND(B59&lt;&gt;0,MOD(B59,$C$5)=0),SUM(INDIRECT("d"&amp;TEXT(ROW(A59)-$C$5+1,"####")&amp;":"&amp;"d"&amp;TEXT(ROW(A59),"####"))),0)</f>
        <v>0</v>
      </c>
      <c r="K59" s="10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</row>
    <row r="60" spans="1:22" x14ac:dyDescent="0.25">
      <c r="A60" s="38" t="str">
        <f t="shared" si="12"/>
        <v/>
      </c>
      <c r="B60" s="29">
        <f t="shared" si="31"/>
        <v>43</v>
      </c>
      <c r="C60" s="30">
        <f t="shared" si="32"/>
        <v>-7497.9337458667424</v>
      </c>
      <c r="D60" s="31">
        <f t="shared" si="33"/>
        <v>3041.5516680263986</v>
      </c>
      <c r="E60" s="32">
        <f t="shared" si="34"/>
        <v>4356.3820778401569</v>
      </c>
      <c r="F60" s="31">
        <f t="shared" si="35"/>
        <v>1820574.6187379989</v>
      </c>
      <c r="G60" s="31">
        <f t="shared" ca="1" si="36"/>
        <v>0</v>
      </c>
      <c r="K60" s="10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</row>
    <row r="61" spans="1:22" x14ac:dyDescent="0.25">
      <c r="A61" s="38" t="str">
        <f t="shared" si="12"/>
        <v/>
      </c>
      <c r="B61" s="29">
        <f t="shared" si="31"/>
        <v>44</v>
      </c>
      <c r="C61" s="30">
        <f t="shared" si="32"/>
        <v>-7497.9337458667424</v>
      </c>
      <c r="D61" s="31">
        <f t="shared" si="33"/>
        <v>3034.2910312299982</v>
      </c>
      <c r="E61" s="32">
        <f t="shared" si="34"/>
        <v>4363.6427146366332</v>
      </c>
      <c r="F61" s="31">
        <f t="shared" si="35"/>
        <v>1816210.9760233623</v>
      </c>
      <c r="G61" s="31">
        <f t="shared" ca="1" si="36"/>
        <v>0</v>
      </c>
      <c r="K61" s="10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</row>
    <row r="62" spans="1:22" x14ac:dyDescent="0.25">
      <c r="A62" s="38" t="str">
        <f t="shared" si="12"/>
        <v/>
      </c>
      <c r="B62" s="29">
        <f t="shared" si="31"/>
        <v>45</v>
      </c>
      <c r="C62" s="30">
        <f t="shared" si="32"/>
        <v>-7497.9337458667424</v>
      </c>
      <c r="D62" s="31">
        <f t="shared" si="33"/>
        <v>3027.0182933722708</v>
      </c>
      <c r="E62" s="32">
        <f t="shared" si="34"/>
        <v>4370.915452494286</v>
      </c>
      <c r="F62" s="31">
        <f t="shared" si="35"/>
        <v>1811840.060570868</v>
      </c>
      <c r="G62" s="31">
        <f t="shared" ca="1" si="36"/>
        <v>0</v>
      </c>
      <c r="K62" s="10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</row>
    <row r="63" spans="1:22" x14ac:dyDescent="0.25">
      <c r="A63" s="38" t="str">
        <f t="shared" si="12"/>
        <v/>
      </c>
      <c r="B63" s="29">
        <f t="shared" si="31"/>
        <v>46</v>
      </c>
      <c r="C63" s="30">
        <f t="shared" si="32"/>
        <v>-7497.9337458667424</v>
      </c>
      <c r="D63" s="31">
        <f t="shared" si="33"/>
        <v>3019.7334342847803</v>
      </c>
      <c r="E63" s="32">
        <f t="shared" si="34"/>
        <v>4378.200311581837</v>
      </c>
      <c r="F63" s="31">
        <f t="shared" si="35"/>
        <v>1807461.8602592861</v>
      </c>
      <c r="G63" s="31">
        <f t="shared" ca="1" si="36"/>
        <v>0</v>
      </c>
      <c r="K63" s="10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</row>
    <row r="64" spans="1:22" x14ac:dyDescent="0.25">
      <c r="A64" s="38" t="str">
        <f t="shared" si="12"/>
        <v/>
      </c>
      <c r="B64" s="29">
        <f t="shared" si="31"/>
        <v>47</v>
      </c>
      <c r="C64" s="30">
        <f t="shared" si="32"/>
        <v>-7497.9337458667424</v>
      </c>
      <c r="D64" s="31">
        <f t="shared" si="33"/>
        <v>3012.436433765477</v>
      </c>
      <c r="E64" s="32">
        <f t="shared" si="34"/>
        <v>4385.4973121010698</v>
      </c>
      <c r="F64" s="31">
        <f t="shared" si="35"/>
        <v>1803076.3629471851</v>
      </c>
      <c r="G64" s="31">
        <f t="shared" ca="1" si="36"/>
        <v>0</v>
      </c>
      <c r="K64" s="10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</row>
    <row r="65" spans="1:22" x14ac:dyDescent="0.25">
      <c r="A65" s="33" t="str">
        <f t="shared" si="12"/>
        <v>År 4</v>
      </c>
      <c r="B65" s="34">
        <f t="shared" si="31"/>
        <v>48</v>
      </c>
      <c r="C65" s="35">
        <f>IF(B65=0,0,IF($C$9&lt;-F64,-F64-$C$8-D65,$C$9))</f>
        <v>-7497.9337458667424</v>
      </c>
      <c r="D65" s="36">
        <f t="shared" si="33"/>
        <v>3005.1272715786417</v>
      </c>
      <c r="E65" s="37">
        <f t="shared" si="34"/>
        <v>4392.8064742879942</v>
      </c>
      <c r="F65" s="36">
        <f t="shared" si="35"/>
        <v>1798683.5564728971</v>
      </c>
      <c r="G65" s="36">
        <f t="shared" ca="1" si="36"/>
        <v>36541.266386483978</v>
      </c>
      <c r="K65" s="10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</row>
    <row r="66" spans="1:22" x14ac:dyDescent="0.25">
      <c r="A66" s="38" t="str">
        <f t="shared" si="12"/>
        <v/>
      </c>
      <c r="B66" s="29">
        <f t="shared" si="31"/>
        <v>49</v>
      </c>
      <c r="C66" s="30">
        <f t="shared" si="32"/>
        <v>-7497.9337458667424</v>
      </c>
      <c r="D66" s="31">
        <f t="shared" si="33"/>
        <v>2997.8059274548286</v>
      </c>
      <c r="E66" s="32">
        <f t="shared" si="34"/>
        <v>4400.1278184119146</v>
      </c>
      <c r="F66" s="31">
        <f t="shared" si="35"/>
        <v>1794283.4286544851</v>
      </c>
      <c r="G66" s="31">
        <f t="shared" ca="1" si="36"/>
        <v>0</v>
      </c>
      <c r="K66" s="10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</row>
    <row r="67" spans="1:22" x14ac:dyDescent="0.25">
      <c r="A67" s="38" t="str">
        <f t="shared" si="12"/>
        <v/>
      </c>
      <c r="B67" s="29">
        <f t="shared" si="31"/>
        <v>50</v>
      </c>
      <c r="C67" s="30">
        <f t="shared" si="32"/>
        <v>-7497.9337458667424</v>
      </c>
      <c r="D67" s="31">
        <f t="shared" si="33"/>
        <v>2990.472381090809</v>
      </c>
      <c r="E67" s="32">
        <f t="shared" si="34"/>
        <v>4407.4613647758961</v>
      </c>
      <c r="F67" s="31">
        <f t="shared" si="35"/>
        <v>1789875.9672897093</v>
      </c>
      <c r="G67" s="31">
        <f t="shared" ca="1" si="36"/>
        <v>0</v>
      </c>
      <c r="K67" s="10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</row>
    <row r="68" spans="1:22" x14ac:dyDescent="0.25">
      <c r="A68" s="38" t="str">
        <f t="shared" si="12"/>
        <v/>
      </c>
      <c r="B68" s="29">
        <f t="shared" si="31"/>
        <v>51</v>
      </c>
      <c r="C68" s="30">
        <f t="shared" si="32"/>
        <v>-7497.9337458667424</v>
      </c>
      <c r="D68" s="31">
        <f t="shared" si="33"/>
        <v>2983.1266121495155</v>
      </c>
      <c r="E68" s="32">
        <f t="shared" si="34"/>
        <v>4414.8071337172296</v>
      </c>
      <c r="F68" s="31">
        <f t="shared" si="35"/>
        <v>1785461.160155992</v>
      </c>
      <c r="G68" s="31">
        <f t="shared" ca="1" si="36"/>
        <v>0</v>
      </c>
      <c r="K68" s="10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</row>
    <row r="69" spans="1:22" x14ac:dyDescent="0.25">
      <c r="A69" s="38" t="str">
        <f t="shared" si="12"/>
        <v/>
      </c>
      <c r="B69" s="29">
        <f t="shared" si="31"/>
        <v>52</v>
      </c>
      <c r="C69" s="30">
        <f t="shared" si="32"/>
        <v>-7497.9337458667424</v>
      </c>
      <c r="D69" s="31">
        <f t="shared" si="33"/>
        <v>2975.7686002599867</v>
      </c>
      <c r="E69" s="32">
        <f t="shared" si="34"/>
        <v>4422.1651456067339</v>
      </c>
      <c r="F69" s="31">
        <f t="shared" si="35"/>
        <v>1781038.9950103853</v>
      </c>
      <c r="G69" s="31">
        <f t="shared" ca="1" si="36"/>
        <v>0</v>
      </c>
      <c r="K69" s="10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</row>
    <row r="70" spans="1:22" x14ac:dyDescent="0.25">
      <c r="A70" s="38" t="str">
        <f t="shared" si="12"/>
        <v/>
      </c>
      <c r="B70" s="29">
        <f t="shared" si="31"/>
        <v>53</v>
      </c>
      <c r="C70" s="30">
        <f t="shared" si="32"/>
        <v>-7497.9337458667424</v>
      </c>
      <c r="D70" s="31">
        <f t="shared" si="33"/>
        <v>2968.3983250173092</v>
      </c>
      <c r="E70" s="32">
        <f t="shared" si="34"/>
        <v>4429.5354208492208</v>
      </c>
      <c r="F70" s="31">
        <f t="shared" si="35"/>
        <v>1776609.4595895361</v>
      </c>
      <c r="G70" s="31">
        <f t="shared" ca="1" si="36"/>
        <v>0</v>
      </c>
      <c r="K70" s="10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</row>
    <row r="71" spans="1:22" x14ac:dyDescent="0.25">
      <c r="A71" s="38" t="str">
        <f t="shared" si="12"/>
        <v/>
      </c>
      <c r="B71" s="29">
        <f t="shared" si="31"/>
        <v>54</v>
      </c>
      <c r="C71" s="30">
        <f t="shared" si="32"/>
        <v>-7497.9337458667424</v>
      </c>
      <c r="D71" s="31">
        <f t="shared" si="33"/>
        <v>2961.0157659825604</v>
      </c>
      <c r="E71" s="32">
        <f t="shared" si="34"/>
        <v>4436.9179798841942</v>
      </c>
      <c r="F71" s="31">
        <f t="shared" si="35"/>
        <v>1772172.5416096519</v>
      </c>
      <c r="G71" s="31">
        <f t="shared" ca="1" si="36"/>
        <v>0</v>
      </c>
      <c r="K71" s="10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</row>
    <row r="72" spans="1:22" x14ac:dyDescent="0.25">
      <c r="A72" s="38" t="str">
        <f t="shared" si="12"/>
        <v/>
      </c>
      <c r="B72" s="29">
        <f t="shared" si="31"/>
        <v>55</v>
      </c>
      <c r="C72" s="30">
        <f t="shared" si="32"/>
        <v>-7497.9337458667424</v>
      </c>
      <c r="D72" s="31">
        <f t="shared" si="33"/>
        <v>2953.6209026827532</v>
      </c>
      <c r="E72" s="32">
        <f t="shared" si="34"/>
        <v>4444.3128431839868</v>
      </c>
      <c r="F72" s="31">
        <f t="shared" si="35"/>
        <v>1767728.2287664679</v>
      </c>
      <c r="G72" s="31">
        <f t="shared" ca="1" si="36"/>
        <v>0</v>
      </c>
      <c r="K72" s="10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</row>
    <row r="73" spans="1:22" x14ac:dyDescent="0.25">
      <c r="A73" s="38" t="str">
        <f t="shared" si="12"/>
        <v/>
      </c>
      <c r="B73" s="29">
        <f t="shared" si="31"/>
        <v>56</v>
      </c>
      <c r="C73" s="30">
        <f t="shared" si="32"/>
        <v>-7497.9337458667424</v>
      </c>
      <c r="D73" s="31">
        <f t="shared" si="33"/>
        <v>2946.2137146107798</v>
      </c>
      <c r="E73" s="32">
        <f t="shared" si="34"/>
        <v>4451.7200312558562</v>
      </c>
      <c r="F73" s="31">
        <f t="shared" si="35"/>
        <v>1763276.508735212</v>
      </c>
      <c r="G73" s="31">
        <f t="shared" ca="1" si="36"/>
        <v>0</v>
      </c>
      <c r="K73" s="10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</row>
    <row r="74" spans="1:22" x14ac:dyDescent="0.25">
      <c r="A74" s="38" t="str">
        <f t="shared" si="12"/>
        <v/>
      </c>
      <c r="B74" s="29">
        <f t="shared" si="31"/>
        <v>57</v>
      </c>
      <c r="C74" s="30">
        <f t="shared" si="32"/>
        <v>-7497.9337458667424</v>
      </c>
      <c r="D74" s="31">
        <f t="shared" si="33"/>
        <v>2938.7941812253534</v>
      </c>
      <c r="E74" s="32">
        <f t="shared" si="34"/>
        <v>4459.1395646412857</v>
      </c>
      <c r="F74" s="31">
        <f t="shared" si="35"/>
        <v>1758817.3691705707</v>
      </c>
      <c r="G74" s="31">
        <f t="shared" ca="1" si="36"/>
        <v>0</v>
      </c>
      <c r="K74" s="10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</row>
    <row r="75" spans="1:22" x14ac:dyDescent="0.25">
      <c r="A75" s="38" t="str">
        <f t="shared" si="12"/>
        <v/>
      </c>
      <c r="B75" s="29">
        <f t="shared" si="31"/>
        <v>58</v>
      </c>
      <c r="C75" s="30">
        <f t="shared" si="32"/>
        <v>-7497.9337458667424</v>
      </c>
      <c r="D75" s="31">
        <f t="shared" si="33"/>
        <v>2931.3622819509515</v>
      </c>
      <c r="E75" s="32">
        <f t="shared" si="34"/>
        <v>4466.5714639157522</v>
      </c>
      <c r="F75" s="31">
        <f t="shared" si="35"/>
        <v>1754350.797706655</v>
      </c>
      <c r="G75" s="31">
        <f t="shared" ca="1" si="36"/>
        <v>0</v>
      </c>
      <c r="K75" s="10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</row>
    <row r="76" spans="1:22" x14ac:dyDescent="0.25">
      <c r="A76" s="38" t="str">
        <f t="shared" si="12"/>
        <v/>
      </c>
      <c r="B76" s="29">
        <f t="shared" si="31"/>
        <v>59</v>
      </c>
      <c r="C76" s="30">
        <f t="shared" si="32"/>
        <v>-7497.9337458667424</v>
      </c>
      <c r="D76" s="31">
        <f t="shared" si="33"/>
        <v>2923.9179961777586</v>
      </c>
      <c r="E76" s="32">
        <f t="shared" si="34"/>
        <v>4474.0157496889587</v>
      </c>
      <c r="F76" s="31">
        <f t="shared" si="35"/>
        <v>1749876.781956966</v>
      </c>
      <c r="G76" s="31">
        <f t="shared" ca="1" si="36"/>
        <v>0</v>
      </c>
      <c r="K76" s="10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</row>
    <row r="77" spans="1:22" x14ac:dyDescent="0.25">
      <c r="A77" s="33" t="str">
        <f t="shared" ref="A77" si="37">IF(AND(B77&lt;&gt;0,MOD(B77,$C$5)=0),"År "&amp;TEXT(B77/$C$5,"##"),"")</f>
        <v>År 5</v>
      </c>
      <c r="B77" s="34">
        <f t="shared" ref="B77" si="38">IF(F76&gt;0.99,B76+1,0)</f>
        <v>60</v>
      </c>
      <c r="C77" s="35">
        <f>IF(B77=0,0,IF($C$9&lt;-F76,-F76-$C$8-D77,$C$9))</f>
        <v>-7497.9337458667424</v>
      </c>
      <c r="D77" s="36">
        <f t="shared" ref="D77" si="39">IF(B77=0,0,F76*($C$6/$C$5))</f>
        <v>2916.4613032616103</v>
      </c>
      <c r="E77" s="37">
        <f t="shared" ref="E77" si="40">IF(B77=0,0,+F76-F77)</f>
        <v>4481.472442605067</v>
      </c>
      <c r="F77" s="36">
        <f t="shared" ref="F77" si="41">IF(B77=0,0,F76+C77+$C$8+D77)</f>
        <v>1745395.309514361</v>
      </c>
      <c r="G77" s="36">
        <f t="shared" ref="G77" ca="1" si="42">IF(AND(B77&lt;&gt;0,MOD(B77,$C$5)=0),SUM(INDIRECT("d"&amp;TEXT(ROW(A77)-$C$5+1,"####")&amp;":"&amp;"d"&amp;TEXT(ROW(A77),"####"))),0)</f>
        <v>35486.957991864212</v>
      </c>
      <c r="K77" s="10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</row>
    <row r="78" spans="1:22" x14ac:dyDescent="0.25">
      <c r="A78" s="38" t="str">
        <f t="shared" si="12"/>
        <v/>
      </c>
      <c r="B78" s="29">
        <f t="shared" si="31"/>
        <v>61</v>
      </c>
      <c r="C78" s="30">
        <f t="shared" si="32"/>
        <v>-7497.9337458667424</v>
      </c>
      <c r="D78" s="31">
        <f t="shared" si="33"/>
        <v>2908.9921825239353</v>
      </c>
      <c r="E78" s="32">
        <f t="shared" si="34"/>
        <v>4488.9415633426979</v>
      </c>
      <c r="F78" s="31">
        <f t="shared" si="35"/>
        <v>1740906.3679510183</v>
      </c>
      <c r="G78" s="31">
        <f t="shared" ca="1" si="36"/>
        <v>0</v>
      </c>
      <c r="K78" s="10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</row>
    <row r="79" spans="1:22" x14ac:dyDescent="0.25">
      <c r="A79" s="38" t="str">
        <f t="shared" si="12"/>
        <v/>
      </c>
      <c r="B79" s="29">
        <f t="shared" si="31"/>
        <v>62</v>
      </c>
      <c r="C79" s="30">
        <f t="shared" si="32"/>
        <v>-7497.9337458667424</v>
      </c>
      <c r="D79" s="31">
        <f t="shared" si="33"/>
        <v>2901.5106132516971</v>
      </c>
      <c r="E79" s="32">
        <f t="shared" si="34"/>
        <v>4496.4231326149311</v>
      </c>
      <c r="F79" s="31">
        <f t="shared" si="35"/>
        <v>1736409.9448184033</v>
      </c>
      <c r="G79" s="31">
        <f t="shared" ca="1" si="36"/>
        <v>0</v>
      </c>
      <c r="K79" s="10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</row>
    <row r="80" spans="1:22" x14ac:dyDescent="0.25">
      <c r="A80" s="38" t="str">
        <f t="shared" si="12"/>
        <v/>
      </c>
      <c r="B80" s="29">
        <f t="shared" si="31"/>
        <v>63</v>
      </c>
      <c r="C80" s="30">
        <f t="shared" si="32"/>
        <v>-7497.9337458667424</v>
      </c>
      <c r="D80" s="31">
        <f t="shared" si="33"/>
        <v>2894.0165746973389</v>
      </c>
      <c r="E80" s="32">
        <f t="shared" si="34"/>
        <v>4503.9171711693052</v>
      </c>
      <c r="F80" s="31">
        <f t="shared" si="35"/>
        <v>1731906.027647234</v>
      </c>
      <c r="G80" s="31">
        <f t="shared" ca="1" si="36"/>
        <v>0</v>
      </c>
      <c r="K80" s="10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</row>
    <row r="81" spans="1:22" x14ac:dyDescent="0.25">
      <c r="A81" s="38" t="str">
        <f t="shared" si="12"/>
        <v/>
      </c>
      <c r="B81" s="29">
        <f t="shared" si="31"/>
        <v>64</v>
      </c>
      <c r="C81" s="30">
        <f t="shared" si="32"/>
        <v>-7497.9337458667424</v>
      </c>
      <c r="D81" s="31">
        <f t="shared" si="33"/>
        <v>2886.5100460787235</v>
      </c>
      <c r="E81" s="32">
        <f t="shared" si="34"/>
        <v>4511.4236997878179</v>
      </c>
      <c r="F81" s="31">
        <f t="shared" si="35"/>
        <v>1727394.6039474462</v>
      </c>
      <c r="G81" s="31">
        <f t="shared" ca="1" si="36"/>
        <v>0</v>
      </c>
      <c r="K81" s="10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</row>
    <row r="82" spans="1:22" x14ac:dyDescent="0.25">
      <c r="A82" s="38" t="str">
        <f t="shared" si="12"/>
        <v/>
      </c>
      <c r="B82" s="29">
        <f t="shared" si="31"/>
        <v>65</v>
      </c>
      <c r="C82" s="30">
        <f t="shared" si="32"/>
        <v>-7497.9337458667424</v>
      </c>
      <c r="D82" s="31">
        <f t="shared" si="33"/>
        <v>2878.9910065790773</v>
      </c>
      <c r="E82" s="32">
        <f t="shared" si="34"/>
        <v>4518.9427392876241</v>
      </c>
      <c r="F82" s="31">
        <f t="shared" si="35"/>
        <v>1722875.6612081586</v>
      </c>
      <c r="G82" s="31">
        <f t="shared" ca="1" si="36"/>
        <v>0</v>
      </c>
      <c r="K82" s="10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</row>
    <row r="83" spans="1:22" x14ac:dyDescent="0.25">
      <c r="A83" s="38" t="str">
        <f t="shared" si="12"/>
        <v/>
      </c>
      <c r="B83" s="29">
        <f t="shared" si="31"/>
        <v>66</v>
      </c>
      <c r="C83" s="30">
        <f t="shared" si="32"/>
        <v>-7497.9337458667424</v>
      </c>
      <c r="D83" s="31">
        <f t="shared" si="33"/>
        <v>2871.4594353469311</v>
      </c>
      <c r="E83" s="32">
        <f t="shared" si="34"/>
        <v>4526.4743105196394</v>
      </c>
      <c r="F83" s="31">
        <f t="shared" si="35"/>
        <v>1718349.186897639</v>
      </c>
      <c r="G83" s="31">
        <f t="shared" ca="1" si="36"/>
        <v>0</v>
      </c>
      <c r="K83" s="10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</row>
    <row r="84" spans="1:22" x14ac:dyDescent="0.25">
      <c r="A84" s="38" t="str">
        <f t="shared" si="12"/>
        <v/>
      </c>
      <c r="B84" s="29">
        <f t="shared" si="31"/>
        <v>67</v>
      </c>
      <c r="C84" s="30">
        <f t="shared" si="32"/>
        <v>-7497.9337458667424</v>
      </c>
      <c r="D84" s="31">
        <f t="shared" si="33"/>
        <v>2863.915311496065</v>
      </c>
      <c r="E84" s="32">
        <f t="shared" si="34"/>
        <v>4534.0184343706351</v>
      </c>
      <c r="F84" s="31">
        <f t="shared" si="35"/>
        <v>1713815.1684632683</v>
      </c>
      <c r="G84" s="31">
        <f t="shared" ca="1" si="36"/>
        <v>0</v>
      </c>
      <c r="K84" s="10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</row>
    <row r="85" spans="1:22" x14ac:dyDescent="0.25">
      <c r="A85" s="38" t="str">
        <f t="shared" si="12"/>
        <v/>
      </c>
      <c r="B85" s="29">
        <f t="shared" si="31"/>
        <v>68</v>
      </c>
      <c r="C85" s="30">
        <f t="shared" si="32"/>
        <v>-7497.9337458667424</v>
      </c>
      <c r="D85" s="31">
        <f t="shared" si="33"/>
        <v>2856.3586141054475</v>
      </c>
      <c r="E85" s="32">
        <f t="shared" si="34"/>
        <v>4541.575131761143</v>
      </c>
      <c r="F85" s="31">
        <f t="shared" si="35"/>
        <v>1709273.5933315072</v>
      </c>
      <c r="G85" s="31">
        <f t="shared" ca="1" si="36"/>
        <v>0</v>
      </c>
      <c r="K85" s="10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</row>
    <row r="86" spans="1:22" x14ac:dyDescent="0.25">
      <c r="A86" s="38" t="str">
        <f t="shared" si="12"/>
        <v/>
      </c>
      <c r="B86" s="29">
        <f t="shared" si="31"/>
        <v>69</v>
      </c>
      <c r="C86" s="30">
        <f t="shared" si="32"/>
        <v>-7497.9337458667424</v>
      </c>
      <c r="D86" s="31">
        <f t="shared" si="33"/>
        <v>2848.7893222191788</v>
      </c>
      <c r="E86" s="32">
        <f t="shared" si="34"/>
        <v>4549.1444236475509</v>
      </c>
      <c r="F86" s="31">
        <f t="shared" si="35"/>
        <v>1704724.4489078596</v>
      </c>
      <c r="G86" s="31">
        <f t="shared" ca="1" si="36"/>
        <v>0</v>
      </c>
      <c r="K86" s="10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</row>
    <row r="87" spans="1:22" x14ac:dyDescent="0.25">
      <c r="A87" s="38" t="str">
        <f t="shared" si="12"/>
        <v/>
      </c>
      <c r="B87" s="29">
        <f t="shared" si="31"/>
        <v>70</v>
      </c>
      <c r="C87" s="30">
        <f t="shared" si="32"/>
        <v>-7497.9337458667424</v>
      </c>
      <c r="D87" s="31">
        <f t="shared" si="33"/>
        <v>2841.207414846433</v>
      </c>
      <c r="E87" s="32">
        <f t="shared" si="34"/>
        <v>4556.7263310202397</v>
      </c>
      <c r="F87" s="31">
        <f t="shared" si="35"/>
        <v>1700167.7225768394</v>
      </c>
      <c r="G87" s="31">
        <f t="shared" ca="1" si="36"/>
        <v>0</v>
      </c>
      <c r="K87" s="10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</row>
    <row r="88" spans="1:22" x14ac:dyDescent="0.25">
      <c r="A88" s="38" t="str">
        <f t="shared" si="12"/>
        <v/>
      </c>
      <c r="B88" s="29">
        <f t="shared" si="31"/>
        <v>71</v>
      </c>
      <c r="C88" s="30">
        <f t="shared" si="32"/>
        <v>-7497.9337458667424</v>
      </c>
      <c r="D88" s="31">
        <f t="shared" si="33"/>
        <v>2833.612870961399</v>
      </c>
      <c r="E88" s="32">
        <f t="shared" si="34"/>
        <v>4564.3208749052137</v>
      </c>
      <c r="F88" s="31">
        <f t="shared" si="35"/>
        <v>1695603.4017019342</v>
      </c>
      <c r="G88" s="31">
        <f t="shared" ca="1" si="36"/>
        <v>0</v>
      </c>
      <c r="K88" s="10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</row>
    <row r="89" spans="1:22" x14ac:dyDescent="0.25">
      <c r="A89" s="33" t="str">
        <f t="shared" si="12"/>
        <v>År 6</v>
      </c>
      <c r="B89" s="34">
        <f t="shared" si="31"/>
        <v>72</v>
      </c>
      <c r="C89" s="35">
        <f>IF(B89=0,0,IF($C$9&lt;-F88,-F88-$C$8-D89,$C$9))</f>
        <v>-7497.9337458667424</v>
      </c>
      <c r="D89" s="36">
        <f t="shared" si="33"/>
        <v>2826.005669503224</v>
      </c>
      <c r="E89" s="37">
        <f t="shared" si="34"/>
        <v>4571.9280763634015</v>
      </c>
      <c r="F89" s="36">
        <f t="shared" si="35"/>
        <v>1691031.4736255708</v>
      </c>
      <c r="G89" s="36">
        <f t="shared" ca="1" si="36"/>
        <v>34411.369061609446</v>
      </c>
      <c r="K89" s="10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</row>
    <row r="90" spans="1:22" x14ac:dyDescent="0.25">
      <c r="A90" s="38" t="str">
        <f t="shared" si="12"/>
        <v/>
      </c>
      <c r="B90" s="29">
        <f t="shared" si="31"/>
        <v>73</v>
      </c>
      <c r="C90" s="30">
        <f t="shared" si="32"/>
        <v>-7497.9337458667424</v>
      </c>
      <c r="D90" s="31">
        <f t="shared" si="33"/>
        <v>2818.3857893759514</v>
      </c>
      <c r="E90" s="32">
        <f t="shared" si="34"/>
        <v>4579.5479564906564</v>
      </c>
      <c r="F90" s="31">
        <f t="shared" si="35"/>
        <v>1686451.9256690801</v>
      </c>
      <c r="G90" s="31">
        <f t="shared" ca="1" si="36"/>
        <v>0</v>
      </c>
      <c r="K90" s="10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</row>
    <row r="91" spans="1:22" x14ac:dyDescent="0.25">
      <c r="A91" s="38" t="str">
        <f t="shared" si="12"/>
        <v/>
      </c>
      <c r="B91" s="29">
        <f t="shared" si="31"/>
        <v>74</v>
      </c>
      <c r="C91" s="30">
        <f t="shared" si="32"/>
        <v>-7497.9337458667424</v>
      </c>
      <c r="D91" s="31">
        <f t="shared" si="33"/>
        <v>2810.7532094484673</v>
      </c>
      <c r="E91" s="32">
        <f t="shared" si="34"/>
        <v>4587.1805364182219</v>
      </c>
      <c r="F91" s="31">
        <f t="shared" si="35"/>
        <v>1681864.7451326619</v>
      </c>
      <c r="G91" s="31">
        <f t="shared" ca="1" si="36"/>
        <v>0</v>
      </c>
      <c r="K91" s="10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</row>
    <row r="92" spans="1:22" x14ac:dyDescent="0.25">
      <c r="A92" s="38" t="str">
        <f t="shared" si="12"/>
        <v/>
      </c>
      <c r="B92" s="29">
        <f t="shared" si="31"/>
        <v>75</v>
      </c>
      <c r="C92" s="30">
        <f t="shared" si="32"/>
        <v>-7497.9337458667424</v>
      </c>
      <c r="D92" s="31">
        <f t="shared" si="33"/>
        <v>2803.1079085544366</v>
      </c>
      <c r="E92" s="32">
        <f t="shared" si="34"/>
        <v>4594.8258373122662</v>
      </c>
      <c r="F92" s="31">
        <f t="shared" si="35"/>
        <v>1677269.9192953496</v>
      </c>
      <c r="G92" s="31">
        <f t="shared" ca="1" si="36"/>
        <v>0</v>
      </c>
      <c r="K92" s="10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</row>
    <row r="93" spans="1:22" x14ac:dyDescent="0.25">
      <c r="A93" s="38" t="str">
        <f t="shared" si="12"/>
        <v/>
      </c>
      <c r="B93" s="29">
        <f t="shared" si="31"/>
        <v>76</v>
      </c>
      <c r="C93" s="30">
        <f t="shared" si="32"/>
        <v>-7497.9337458667424</v>
      </c>
      <c r="D93" s="31">
        <f t="shared" si="33"/>
        <v>2795.4498654922495</v>
      </c>
      <c r="E93" s="32">
        <f t="shared" si="34"/>
        <v>4602.4838803743478</v>
      </c>
      <c r="F93" s="31">
        <f t="shared" si="35"/>
        <v>1672667.4354149753</v>
      </c>
      <c r="G93" s="31">
        <f t="shared" ca="1" si="36"/>
        <v>0</v>
      </c>
      <c r="K93" s="10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</row>
    <row r="94" spans="1:22" x14ac:dyDescent="0.25">
      <c r="A94" s="38" t="str">
        <f t="shared" ref="A94:A157" si="43">IF(AND(B94&lt;&gt;0,MOD(B94,$C$5)=0),"År "&amp;TEXT(B94/$C$5,"##"),"")</f>
        <v/>
      </c>
      <c r="B94" s="29">
        <f t="shared" si="31"/>
        <v>77</v>
      </c>
      <c r="C94" s="30">
        <f t="shared" si="32"/>
        <v>-7497.9337458667424</v>
      </c>
      <c r="D94" s="31">
        <f t="shared" si="33"/>
        <v>2787.7790590249588</v>
      </c>
      <c r="E94" s="32">
        <f t="shared" si="34"/>
        <v>4610.1546868416481</v>
      </c>
      <c r="F94" s="31">
        <f t="shared" si="35"/>
        <v>1668057.2807281336</v>
      </c>
      <c r="G94" s="31">
        <f t="shared" ca="1" si="36"/>
        <v>0</v>
      </c>
      <c r="K94" s="10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</row>
    <row r="95" spans="1:22" x14ac:dyDescent="0.25">
      <c r="A95" s="38" t="str">
        <f t="shared" si="43"/>
        <v/>
      </c>
      <c r="B95" s="29">
        <f t="shared" si="31"/>
        <v>78</v>
      </c>
      <c r="C95" s="30">
        <f t="shared" si="32"/>
        <v>-7497.9337458667424</v>
      </c>
      <c r="D95" s="31">
        <f t="shared" si="33"/>
        <v>2780.0954678802227</v>
      </c>
      <c r="E95" s="32">
        <f t="shared" si="34"/>
        <v>4617.838277986506</v>
      </c>
      <c r="F95" s="31">
        <f t="shared" si="35"/>
        <v>1663439.4424501471</v>
      </c>
      <c r="G95" s="31">
        <f t="shared" ca="1" si="36"/>
        <v>0</v>
      </c>
      <c r="K95" s="10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</row>
    <row r="96" spans="1:22" x14ac:dyDescent="0.25">
      <c r="A96" s="38" t="str">
        <f t="shared" si="43"/>
        <v/>
      </c>
      <c r="B96" s="29">
        <f t="shared" si="31"/>
        <v>79</v>
      </c>
      <c r="C96" s="30">
        <f t="shared" si="32"/>
        <v>-7497.9337458667424</v>
      </c>
      <c r="D96" s="31">
        <f t="shared" si="33"/>
        <v>2772.3990707502453</v>
      </c>
      <c r="E96" s="32">
        <f t="shared" si="34"/>
        <v>4625.5346751164179</v>
      </c>
      <c r="F96" s="31">
        <f t="shared" si="35"/>
        <v>1658813.9077750307</v>
      </c>
      <c r="G96" s="31">
        <f t="shared" ca="1" si="36"/>
        <v>0</v>
      </c>
      <c r="K96" s="10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</row>
    <row r="97" spans="1:22" x14ac:dyDescent="0.25">
      <c r="A97" s="38" t="str">
        <f t="shared" si="43"/>
        <v/>
      </c>
      <c r="B97" s="29">
        <f t="shared" si="31"/>
        <v>80</v>
      </c>
      <c r="C97" s="30">
        <f t="shared" si="32"/>
        <v>-7497.9337458667424</v>
      </c>
      <c r="D97" s="31">
        <f t="shared" si="33"/>
        <v>2764.6898462917179</v>
      </c>
      <c r="E97" s="32">
        <f t="shared" si="34"/>
        <v>4633.243899574969</v>
      </c>
      <c r="F97" s="31">
        <f t="shared" si="35"/>
        <v>1654180.6638754557</v>
      </c>
      <c r="G97" s="31">
        <f t="shared" ca="1" si="36"/>
        <v>0</v>
      </c>
      <c r="K97" s="10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</row>
    <row r="98" spans="1:22" x14ac:dyDescent="0.25">
      <c r="A98" s="38" t="str">
        <f t="shared" si="43"/>
        <v/>
      </c>
      <c r="B98" s="29">
        <f t="shared" si="31"/>
        <v>81</v>
      </c>
      <c r="C98" s="30">
        <f t="shared" si="32"/>
        <v>-7497.9337458667424</v>
      </c>
      <c r="D98" s="31">
        <f t="shared" si="33"/>
        <v>2756.9677731257598</v>
      </c>
      <c r="E98" s="32">
        <f t="shared" si="34"/>
        <v>4640.9659727409016</v>
      </c>
      <c r="F98" s="31">
        <f t="shared" si="35"/>
        <v>1649539.6979027148</v>
      </c>
      <c r="G98" s="31">
        <f t="shared" ca="1" si="36"/>
        <v>0</v>
      </c>
      <c r="K98" s="10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</row>
    <row r="99" spans="1:22" x14ac:dyDescent="0.25">
      <c r="A99" s="38" t="str">
        <f t="shared" si="43"/>
        <v/>
      </c>
      <c r="B99" s="29">
        <f t="shared" si="31"/>
        <v>82</v>
      </c>
      <c r="C99" s="30">
        <f t="shared" si="32"/>
        <v>-7497.9337458667424</v>
      </c>
      <c r="D99" s="31">
        <f t="shared" si="33"/>
        <v>2749.2328298378584</v>
      </c>
      <c r="E99" s="32">
        <f t="shared" si="34"/>
        <v>4648.7009160288144</v>
      </c>
      <c r="F99" s="31">
        <f t="shared" si="35"/>
        <v>1644890.996986686</v>
      </c>
      <c r="G99" s="31">
        <f t="shared" ca="1" si="36"/>
        <v>0</v>
      </c>
      <c r="K99" s="10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</row>
    <row r="100" spans="1:22" x14ac:dyDescent="0.25">
      <c r="A100" s="38" t="str">
        <f t="shared" si="43"/>
        <v/>
      </c>
      <c r="B100" s="29">
        <f t="shared" si="31"/>
        <v>83</v>
      </c>
      <c r="C100" s="30">
        <f t="shared" si="32"/>
        <v>-7497.9337458667424</v>
      </c>
      <c r="D100" s="31">
        <f t="shared" si="33"/>
        <v>2741.4849949778104</v>
      </c>
      <c r="E100" s="32">
        <f t="shared" si="34"/>
        <v>4656.4487508889288</v>
      </c>
      <c r="F100" s="31">
        <f t="shared" si="35"/>
        <v>1640234.5482357971</v>
      </c>
      <c r="G100" s="31">
        <f t="shared" ca="1" si="36"/>
        <v>0</v>
      </c>
      <c r="K100" s="10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</row>
    <row r="101" spans="1:22" x14ac:dyDescent="0.25">
      <c r="A101" s="33" t="str">
        <f t="shared" si="43"/>
        <v>År 7</v>
      </c>
      <c r="B101" s="34">
        <f t="shared" si="31"/>
        <v>84</v>
      </c>
      <c r="C101" s="35">
        <f>IF(B101=0,0,IF($C$9&lt;-F100,-F100-$C$8-D101,$C$9))</f>
        <v>-7497.9337458667424</v>
      </c>
      <c r="D101" s="36">
        <f t="shared" si="33"/>
        <v>2733.724247059662</v>
      </c>
      <c r="E101" s="37">
        <f t="shared" si="34"/>
        <v>4664.2094988070894</v>
      </c>
      <c r="F101" s="36">
        <f t="shared" si="35"/>
        <v>1635570.33873699</v>
      </c>
      <c r="G101" s="36">
        <f t="shared" ca="1" si="36"/>
        <v>33314.070061819344</v>
      </c>
      <c r="K101" s="10"/>
    </row>
    <row r="102" spans="1:22" x14ac:dyDescent="0.25">
      <c r="A102" s="38" t="str">
        <f t="shared" si="43"/>
        <v/>
      </c>
      <c r="B102" s="29">
        <f t="shared" si="31"/>
        <v>85</v>
      </c>
      <c r="C102" s="30">
        <f t="shared" si="32"/>
        <v>-7497.9337458667424</v>
      </c>
      <c r="D102" s="31">
        <f t="shared" si="33"/>
        <v>2725.95056456165</v>
      </c>
      <c r="E102" s="32">
        <f t="shared" si="34"/>
        <v>4671.9831813049968</v>
      </c>
      <c r="F102" s="31">
        <f t="shared" si="35"/>
        <v>1630898.355555685</v>
      </c>
      <c r="G102" s="31">
        <f t="shared" ca="1" si="36"/>
        <v>0</v>
      </c>
      <c r="K102" s="10"/>
    </row>
    <row r="103" spans="1:22" x14ac:dyDescent="0.25">
      <c r="A103" s="38" t="str">
        <f t="shared" si="43"/>
        <v/>
      </c>
      <c r="B103" s="29">
        <f t="shared" si="31"/>
        <v>86</v>
      </c>
      <c r="C103" s="30">
        <f t="shared" si="32"/>
        <v>-7497.9337458667424</v>
      </c>
      <c r="D103" s="31">
        <f t="shared" si="33"/>
        <v>2718.1639259261419</v>
      </c>
      <c r="E103" s="32">
        <f t="shared" si="34"/>
        <v>4679.7698199404404</v>
      </c>
      <c r="F103" s="31">
        <f t="shared" si="35"/>
        <v>1626218.5857357446</v>
      </c>
      <c r="G103" s="31">
        <f t="shared" ca="1" si="36"/>
        <v>0</v>
      </c>
      <c r="K103" s="10"/>
    </row>
    <row r="104" spans="1:22" x14ac:dyDescent="0.25">
      <c r="A104" s="38" t="str">
        <f t="shared" si="43"/>
        <v/>
      </c>
      <c r="B104" s="29">
        <f t="shared" si="31"/>
        <v>87</v>
      </c>
      <c r="C104" s="30">
        <f t="shared" si="32"/>
        <v>-7497.9337458667424</v>
      </c>
      <c r="D104" s="31">
        <f t="shared" si="33"/>
        <v>2710.3643095595744</v>
      </c>
      <c r="E104" s="32">
        <f t="shared" si="34"/>
        <v>4687.5694363070652</v>
      </c>
      <c r="F104" s="31">
        <f t="shared" si="35"/>
        <v>1621531.0162994375</v>
      </c>
      <c r="G104" s="31">
        <f t="shared" ca="1" si="36"/>
        <v>0</v>
      </c>
      <c r="K104" s="10"/>
    </row>
    <row r="105" spans="1:22" x14ac:dyDescent="0.25">
      <c r="A105" s="38" t="str">
        <f t="shared" si="43"/>
        <v/>
      </c>
      <c r="B105" s="29">
        <f t="shared" si="31"/>
        <v>88</v>
      </c>
      <c r="C105" s="30">
        <f t="shared" si="32"/>
        <v>-7497.9337458667424</v>
      </c>
      <c r="D105" s="31">
        <f t="shared" si="33"/>
        <v>2702.5516938323958</v>
      </c>
      <c r="E105" s="32">
        <f t="shared" si="34"/>
        <v>4695.3820520341396</v>
      </c>
      <c r="F105" s="31">
        <f t="shared" si="35"/>
        <v>1616835.6342474034</v>
      </c>
      <c r="G105" s="31">
        <f t="shared" ca="1" si="36"/>
        <v>0</v>
      </c>
      <c r="K105" s="10"/>
    </row>
    <row r="106" spans="1:22" x14ac:dyDescent="0.25">
      <c r="A106" s="38" t="str">
        <f t="shared" si="43"/>
        <v/>
      </c>
      <c r="B106" s="29">
        <f t="shared" si="31"/>
        <v>89</v>
      </c>
      <c r="C106" s="30">
        <f t="shared" si="32"/>
        <v>-7497.9337458667424</v>
      </c>
      <c r="D106" s="31">
        <f t="shared" si="33"/>
        <v>2694.7260570790058</v>
      </c>
      <c r="E106" s="32">
        <f t="shared" si="34"/>
        <v>4703.2076887877192</v>
      </c>
      <c r="F106" s="31">
        <f t="shared" si="35"/>
        <v>1612132.4265586156</v>
      </c>
      <c r="G106" s="31">
        <f t="shared" ca="1" si="36"/>
        <v>0</v>
      </c>
      <c r="K106" s="10"/>
    </row>
    <row r="107" spans="1:22" x14ac:dyDescent="0.25">
      <c r="A107" s="38" t="str">
        <f t="shared" si="43"/>
        <v/>
      </c>
      <c r="B107" s="29">
        <f t="shared" si="31"/>
        <v>90</v>
      </c>
      <c r="C107" s="30">
        <f t="shared" si="32"/>
        <v>-7497.9337458667424</v>
      </c>
      <c r="D107" s="31">
        <f t="shared" si="33"/>
        <v>2686.8873775976931</v>
      </c>
      <c r="E107" s="32">
        <f t="shared" si="34"/>
        <v>4711.046368269017</v>
      </c>
      <c r="F107" s="31">
        <f t="shared" si="35"/>
        <v>1607421.3801903466</v>
      </c>
      <c r="G107" s="31">
        <f t="shared" ca="1" si="36"/>
        <v>0</v>
      </c>
      <c r="K107" s="10"/>
    </row>
    <row r="108" spans="1:22" x14ac:dyDescent="0.25">
      <c r="A108" s="38" t="str">
        <f t="shared" si="43"/>
        <v/>
      </c>
      <c r="B108" s="29">
        <f t="shared" si="31"/>
        <v>91</v>
      </c>
      <c r="C108" s="30">
        <f t="shared" si="32"/>
        <v>-7497.9337458667424</v>
      </c>
      <c r="D108" s="31">
        <f t="shared" si="33"/>
        <v>2679.0356336505779</v>
      </c>
      <c r="E108" s="32">
        <f t="shared" si="34"/>
        <v>4718.898112216033</v>
      </c>
      <c r="F108" s="31">
        <f t="shared" si="35"/>
        <v>1602702.4820781306</v>
      </c>
      <c r="G108" s="31">
        <f t="shared" ca="1" si="36"/>
        <v>0</v>
      </c>
      <c r="K108" s="10"/>
    </row>
    <row r="109" spans="1:22" x14ac:dyDescent="0.25">
      <c r="A109" s="38" t="str">
        <f t="shared" si="43"/>
        <v/>
      </c>
      <c r="B109" s="29">
        <f t="shared" si="31"/>
        <v>92</v>
      </c>
      <c r="C109" s="30">
        <f t="shared" si="32"/>
        <v>-7497.9337458667424</v>
      </c>
      <c r="D109" s="31">
        <f t="shared" si="33"/>
        <v>2671.1708034635512</v>
      </c>
      <c r="E109" s="32">
        <f t="shared" si="34"/>
        <v>4726.7629424030893</v>
      </c>
      <c r="F109" s="31">
        <f t="shared" si="35"/>
        <v>1597975.7191357275</v>
      </c>
      <c r="G109" s="31">
        <f t="shared" ca="1" si="36"/>
        <v>0</v>
      </c>
      <c r="K109" s="10"/>
    </row>
    <row r="110" spans="1:22" x14ac:dyDescent="0.25">
      <c r="A110" s="38" t="str">
        <f t="shared" si="43"/>
        <v/>
      </c>
      <c r="B110" s="29">
        <f t="shared" si="31"/>
        <v>93</v>
      </c>
      <c r="C110" s="30">
        <f t="shared" si="32"/>
        <v>-7497.9337458667424</v>
      </c>
      <c r="D110" s="31">
        <f t="shared" si="33"/>
        <v>2663.2928652262126</v>
      </c>
      <c r="E110" s="32">
        <f t="shared" si="34"/>
        <v>4734.6408806403633</v>
      </c>
      <c r="F110" s="31">
        <f t="shared" si="35"/>
        <v>1593241.0782550871</v>
      </c>
      <c r="G110" s="31">
        <f t="shared" ca="1" si="36"/>
        <v>0</v>
      </c>
    </row>
    <row r="111" spans="1:22" x14ac:dyDescent="0.25">
      <c r="A111" s="38" t="str">
        <f t="shared" si="43"/>
        <v/>
      </c>
      <c r="B111" s="29">
        <f t="shared" si="31"/>
        <v>94</v>
      </c>
      <c r="C111" s="30">
        <f t="shared" si="32"/>
        <v>-7497.9337458667424</v>
      </c>
      <c r="D111" s="31">
        <f t="shared" si="33"/>
        <v>2655.4017970918121</v>
      </c>
      <c r="E111" s="32">
        <f t="shared" si="34"/>
        <v>4742.5319487748202</v>
      </c>
      <c r="F111" s="31">
        <f t="shared" si="35"/>
        <v>1588498.5463063123</v>
      </c>
      <c r="G111" s="31">
        <f t="shared" ca="1" si="36"/>
        <v>0</v>
      </c>
    </row>
    <row r="112" spans="1:22" x14ac:dyDescent="0.25">
      <c r="A112" s="38" t="str">
        <f t="shared" si="43"/>
        <v/>
      </c>
      <c r="B112" s="29">
        <f t="shared" ref="B112:B175" si="44">IF(F111&gt;0.99,B111+1,0)</f>
        <v>95</v>
      </c>
      <c r="C112" s="30">
        <f t="shared" ref="C112:C175" si="45">IF(B112=0,0,IF($C$9&lt;-F111,-F110-$C$8-D112,$C$9))</f>
        <v>-7497.9337458667424</v>
      </c>
      <c r="D112" s="31">
        <f t="shared" ref="D112:D175" si="46">IF(B112=0,0,F111*($C$6/$C$5))</f>
        <v>2647.4975771771874</v>
      </c>
      <c r="E112" s="32">
        <f t="shared" ref="E112:E175" si="47">IF(B112=0,0,+F111-F112)</f>
        <v>4750.4361686895136</v>
      </c>
      <c r="F112" s="31">
        <f t="shared" ref="F112:F175" si="48">IF(B112=0,0,F111+C112+$C$8+D112)</f>
        <v>1583748.1101376228</v>
      </c>
      <c r="G112" s="31">
        <f t="shared" ref="G112:G175" ca="1" si="49">IF(AND(B112&lt;&gt;0,MOD(B112,$C$5)=0),SUM(INDIRECT("d"&amp;TEXT(ROW(A112)-$C$5+1,"####")&amp;":"&amp;"d"&amp;TEXT(ROW(A112),"####"))),0)</f>
        <v>0</v>
      </c>
    </row>
    <row r="113" spans="1:7" x14ac:dyDescent="0.25">
      <c r="A113" s="33" t="str">
        <f t="shared" si="43"/>
        <v>År 8</v>
      </c>
      <c r="B113" s="34">
        <f t="shared" si="44"/>
        <v>96</v>
      </c>
      <c r="C113" s="35">
        <f>IF(B113=0,0,IF($C$9&lt;-F112,-F112-$C$8-D113,$C$9))</f>
        <v>-7497.9337458667424</v>
      </c>
      <c r="D113" s="36">
        <f t="shared" si="46"/>
        <v>2639.5801835627049</v>
      </c>
      <c r="E113" s="37">
        <f t="shared" si="47"/>
        <v>4758.3535623040516</v>
      </c>
      <c r="F113" s="36">
        <f t="shared" si="48"/>
        <v>1578989.7565753188</v>
      </c>
      <c r="G113" s="36">
        <f t="shared" ca="1" si="49"/>
        <v>32194.622788728506</v>
      </c>
    </row>
    <row r="114" spans="1:7" x14ac:dyDescent="0.25">
      <c r="A114" s="38" t="str">
        <f t="shared" si="43"/>
        <v/>
      </c>
      <c r="B114" s="29">
        <f t="shared" si="44"/>
        <v>97</v>
      </c>
      <c r="C114" s="30">
        <f t="shared" si="45"/>
        <v>-7497.9337458667424</v>
      </c>
      <c r="D114" s="31">
        <f t="shared" si="46"/>
        <v>2631.6495942921979</v>
      </c>
      <c r="E114" s="32">
        <f t="shared" si="47"/>
        <v>4766.2841515743639</v>
      </c>
      <c r="F114" s="31">
        <f t="shared" si="48"/>
        <v>1574223.4724237444</v>
      </c>
      <c r="G114" s="31">
        <f t="shared" ca="1" si="49"/>
        <v>0</v>
      </c>
    </row>
    <row r="115" spans="1:7" x14ac:dyDescent="0.25">
      <c r="A115" s="38" t="str">
        <f t="shared" si="43"/>
        <v/>
      </c>
      <c r="B115" s="29">
        <f t="shared" si="44"/>
        <v>98</v>
      </c>
      <c r="C115" s="30">
        <f t="shared" si="45"/>
        <v>-7497.9337458667424</v>
      </c>
      <c r="D115" s="31">
        <f t="shared" si="46"/>
        <v>2623.7057873729077</v>
      </c>
      <c r="E115" s="32">
        <f t="shared" si="47"/>
        <v>4774.2279584936332</v>
      </c>
      <c r="F115" s="31">
        <f t="shared" si="48"/>
        <v>1569449.2444652508</v>
      </c>
      <c r="G115" s="31">
        <f t="shared" ca="1" si="49"/>
        <v>0</v>
      </c>
    </row>
    <row r="116" spans="1:7" x14ac:dyDescent="0.25">
      <c r="A116" s="38" t="str">
        <f t="shared" si="43"/>
        <v/>
      </c>
      <c r="B116" s="29">
        <f t="shared" si="44"/>
        <v>99</v>
      </c>
      <c r="C116" s="30">
        <f t="shared" si="45"/>
        <v>-7497.9337458667424</v>
      </c>
      <c r="D116" s="31">
        <f t="shared" si="46"/>
        <v>2615.7487407754179</v>
      </c>
      <c r="E116" s="32">
        <f t="shared" si="47"/>
        <v>4782.1850050911307</v>
      </c>
      <c r="F116" s="31">
        <f t="shared" si="48"/>
        <v>1564667.0594601596</v>
      </c>
      <c r="G116" s="31">
        <f t="shared" ca="1" si="49"/>
        <v>0</v>
      </c>
    </row>
    <row r="117" spans="1:7" x14ac:dyDescent="0.25">
      <c r="A117" s="38" t="str">
        <f t="shared" si="43"/>
        <v/>
      </c>
      <c r="B117" s="29">
        <f t="shared" si="44"/>
        <v>100</v>
      </c>
      <c r="C117" s="30">
        <f t="shared" si="45"/>
        <v>-7497.9337458667424</v>
      </c>
      <c r="D117" s="31">
        <f t="shared" si="46"/>
        <v>2607.7784324335994</v>
      </c>
      <c r="E117" s="32">
        <f t="shared" si="47"/>
        <v>4790.155313433148</v>
      </c>
      <c r="F117" s="31">
        <f t="shared" si="48"/>
        <v>1559876.9041467265</v>
      </c>
      <c r="G117" s="31">
        <f t="shared" ca="1" si="49"/>
        <v>0</v>
      </c>
    </row>
    <row r="118" spans="1:7" x14ac:dyDescent="0.25">
      <c r="A118" s="38" t="str">
        <f t="shared" si="43"/>
        <v/>
      </c>
      <c r="B118" s="29">
        <f t="shared" si="44"/>
        <v>101</v>
      </c>
      <c r="C118" s="30">
        <f t="shared" si="45"/>
        <v>-7497.9337458667424</v>
      </c>
      <c r="D118" s="31">
        <f t="shared" si="46"/>
        <v>2599.7948402445445</v>
      </c>
      <c r="E118" s="32">
        <f t="shared" si="47"/>
        <v>4798.1389056220651</v>
      </c>
      <c r="F118" s="31">
        <f t="shared" si="48"/>
        <v>1555078.7652411044</v>
      </c>
      <c r="G118" s="31">
        <f t="shared" ca="1" si="49"/>
        <v>0</v>
      </c>
    </row>
    <row r="119" spans="1:7" x14ac:dyDescent="0.25">
      <c r="A119" s="38" t="str">
        <f t="shared" si="43"/>
        <v/>
      </c>
      <c r="B119" s="29">
        <f t="shared" si="44"/>
        <v>102</v>
      </c>
      <c r="C119" s="30">
        <f t="shared" si="45"/>
        <v>-7497.9337458667424</v>
      </c>
      <c r="D119" s="31">
        <f t="shared" si="46"/>
        <v>2591.7979420685074</v>
      </c>
      <c r="E119" s="32">
        <f t="shared" si="47"/>
        <v>4806.1358037982136</v>
      </c>
      <c r="F119" s="31">
        <f t="shared" si="48"/>
        <v>1550272.6294373062</v>
      </c>
      <c r="G119" s="31">
        <f t="shared" ca="1" si="49"/>
        <v>0</v>
      </c>
    </row>
    <row r="120" spans="1:7" x14ac:dyDescent="0.25">
      <c r="A120" s="38" t="str">
        <f t="shared" si="43"/>
        <v/>
      </c>
      <c r="B120" s="29">
        <f t="shared" si="44"/>
        <v>103</v>
      </c>
      <c r="C120" s="30">
        <f t="shared" si="45"/>
        <v>-7497.9337458667424</v>
      </c>
      <c r="D120" s="31">
        <f t="shared" si="46"/>
        <v>2583.787715728844</v>
      </c>
      <c r="E120" s="32">
        <f t="shared" si="47"/>
        <v>4814.1460301377811</v>
      </c>
      <c r="F120" s="31">
        <f t="shared" si="48"/>
        <v>1545458.4834071684</v>
      </c>
      <c r="G120" s="31">
        <f t="shared" ca="1" si="49"/>
        <v>0</v>
      </c>
    </row>
    <row r="121" spans="1:7" x14ac:dyDescent="0.25">
      <c r="A121" s="38" t="str">
        <f t="shared" si="43"/>
        <v/>
      </c>
      <c r="B121" s="29">
        <f t="shared" si="44"/>
        <v>104</v>
      </c>
      <c r="C121" s="30">
        <f t="shared" si="45"/>
        <v>-7497.9337458667424</v>
      </c>
      <c r="D121" s="31">
        <f t="shared" si="46"/>
        <v>2575.7641390119475</v>
      </c>
      <c r="E121" s="32">
        <f t="shared" si="47"/>
        <v>4822.1696068546735</v>
      </c>
      <c r="F121" s="31">
        <f t="shared" si="48"/>
        <v>1540636.3138003137</v>
      </c>
      <c r="G121" s="31">
        <f t="shared" ca="1" si="49"/>
        <v>0</v>
      </c>
    </row>
    <row r="122" spans="1:7" x14ac:dyDescent="0.25">
      <c r="A122" s="38" t="str">
        <f t="shared" si="43"/>
        <v/>
      </c>
      <c r="B122" s="29">
        <f t="shared" si="44"/>
        <v>105</v>
      </c>
      <c r="C122" s="30">
        <f t="shared" si="45"/>
        <v>-7497.9337458667424</v>
      </c>
      <c r="D122" s="31">
        <f t="shared" si="46"/>
        <v>2567.7271896671896</v>
      </c>
      <c r="E122" s="32">
        <f t="shared" si="47"/>
        <v>4830.2065561993513</v>
      </c>
      <c r="F122" s="31">
        <f t="shared" si="48"/>
        <v>1535806.1072441144</v>
      </c>
      <c r="G122" s="31">
        <f t="shared" ca="1" si="49"/>
        <v>0</v>
      </c>
    </row>
    <row r="123" spans="1:7" x14ac:dyDescent="0.25">
      <c r="A123" s="38" t="str">
        <f t="shared" si="43"/>
        <v/>
      </c>
      <c r="B123" s="29">
        <f t="shared" si="44"/>
        <v>106</v>
      </c>
      <c r="C123" s="30">
        <f t="shared" si="45"/>
        <v>-7497.9337458667424</v>
      </c>
      <c r="D123" s="31">
        <f t="shared" si="46"/>
        <v>2559.6768454068574</v>
      </c>
      <c r="E123" s="32">
        <f t="shared" si="47"/>
        <v>4838.2569004597608</v>
      </c>
      <c r="F123" s="31">
        <f t="shared" si="48"/>
        <v>1530967.8503436546</v>
      </c>
      <c r="G123" s="31">
        <f t="shared" ca="1" si="49"/>
        <v>0</v>
      </c>
    </row>
    <row r="124" spans="1:7" x14ac:dyDescent="0.25">
      <c r="A124" s="38" t="str">
        <f t="shared" si="43"/>
        <v/>
      </c>
      <c r="B124" s="29">
        <f t="shared" si="44"/>
        <v>107</v>
      </c>
      <c r="C124" s="30">
        <f t="shared" si="45"/>
        <v>-7497.9337458667424</v>
      </c>
      <c r="D124" s="31">
        <f t="shared" si="46"/>
        <v>2551.6130839060911</v>
      </c>
      <c r="E124" s="32">
        <f t="shared" si="47"/>
        <v>4846.3206619606353</v>
      </c>
      <c r="F124" s="31">
        <f t="shared" si="48"/>
        <v>1526121.529681694</v>
      </c>
      <c r="G124" s="31">
        <f t="shared" ca="1" si="49"/>
        <v>0</v>
      </c>
    </row>
    <row r="125" spans="1:7" x14ac:dyDescent="0.25">
      <c r="A125" s="33" t="str">
        <f t="shared" si="43"/>
        <v>År 9</v>
      </c>
      <c r="B125" s="34">
        <f t="shared" si="44"/>
        <v>108</v>
      </c>
      <c r="C125" s="35">
        <f>IF(B125=0,0,IF($C$9&lt;-F124,-F124-$C$8-D125,$C$9))</f>
        <v>-7497.9337458667424</v>
      </c>
      <c r="D125" s="36">
        <f t="shared" si="46"/>
        <v>2543.5358828028234</v>
      </c>
      <c r="E125" s="37">
        <f t="shared" si="47"/>
        <v>4854.3978630637284</v>
      </c>
      <c r="F125" s="36">
        <f t="shared" si="48"/>
        <v>1521267.1318186303</v>
      </c>
      <c r="G125" s="36">
        <f t="shared" ca="1" si="49"/>
        <v>31052.580193710921</v>
      </c>
    </row>
    <row r="126" spans="1:7" x14ac:dyDescent="0.25">
      <c r="A126" s="38" t="str">
        <f t="shared" si="43"/>
        <v/>
      </c>
      <c r="B126" s="29">
        <f t="shared" si="44"/>
        <v>109</v>
      </c>
      <c r="C126" s="30">
        <f t="shared" si="45"/>
        <v>-7497.9337458667424</v>
      </c>
      <c r="D126" s="31">
        <f t="shared" si="46"/>
        <v>2535.4452196977172</v>
      </c>
      <c r="E126" s="32">
        <f t="shared" si="47"/>
        <v>4862.4885261689778</v>
      </c>
      <c r="F126" s="31">
        <f t="shared" si="48"/>
        <v>1516404.6432924613</v>
      </c>
      <c r="G126" s="31">
        <f t="shared" ca="1" si="49"/>
        <v>0</v>
      </c>
    </row>
    <row r="127" spans="1:7" x14ac:dyDescent="0.25">
      <c r="A127" s="38" t="str">
        <f t="shared" si="43"/>
        <v/>
      </c>
      <c r="B127" s="29">
        <f t="shared" si="44"/>
        <v>110</v>
      </c>
      <c r="C127" s="30">
        <f t="shared" si="45"/>
        <v>-7497.9337458667424</v>
      </c>
      <c r="D127" s="31">
        <f t="shared" si="46"/>
        <v>2527.3410721541022</v>
      </c>
      <c r="E127" s="32">
        <f t="shared" si="47"/>
        <v>4870.5926737126429</v>
      </c>
      <c r="F127" s="31">
        <f t="shared" si="48"/>
        <v>1511534.0506187486</v>
      </c>
      <c r="G127" s="31">
        <f t="shared" ca="1" si="49"/>
        <v>0</v>
      </c>
    </row>
    <row r="128" spans="1:7" x14ac:dyDescent="0.25">
      <c r="A128" s="38" t="str">
        <f t="shared" si="43"/>
        <v/>
      </c>
      <c r="B128" s="29">
        <f t="shared" si="44"/>
        <v>111</v>
      </c>
      <c r="C128" s="30">
        <f t="shared" si="45"/>
        <v>-7497.9337458667424</v>
      </c>
      <c r="D128" s="31">
        <f t="shared" si="46"/>
        <v>2519.2234176979146</v>
      </c>
      <c r="E128" s="32">
        <f t="shared" si="47"/>
        <v>4878.7103281687014</v>
      </c>
      <c r="F128" s="31">
        <f t="shared" si="48"/>
        <v>1506655.3402905799</v>
      </c>
      <c r="G128" s="31">
        <f t="shared" ca="1" si="49"/>
        <v>0</v>
      </c>
    </row>
    <row r="129" spans="1:7" x14ac:dyDescent="0.25">
      <c r="A129" s="38" t="str">
        <f t="shared" si="43"/>
        <v/>
      </c>
      <c r="B129" s="29">
        <f t="shared" si="44"/>
        <v>112</v>
      </c>
      <c r="C129" s="30">
        <f t="shared" si="45"/>
        <v>-7497.9337458667424</v>
      </c>
      <c r="D129" s="31">
        <f t="shared" si="46"/>
        <v>2511.0922338176333</v>
      </c>
      <c r="E129" s="32">
        <f t="shared" si="47"/>
        <v>4886.8415120490827</v>
      </c>
      <c r="F129" s="31">
        <f t="shared" si="48"/>
        <v>1501768.4987785309</v>
      </c>
      <c r="G129" s="31">
        <f t="shared" ca="1" si="49"/>
        <v>0</v>
      </c>
    </row>
    <row r="130" spans="1:7" x14ac:dyDescent="0.25">
      <c r="A130" s="38" t="str">
        <f t="shared" si="43"/>
        <v/>
      </c>
      <c r="B130" s="29">
        <f t="shared" si="44"/>
        <v>113</v>
      </c>
      <c r="C130" s="30">
        <f t="shared" si="45"/>
        <v>-7497.9337458667424</v>
      </c>
      <c r="D130" s="31">
        <f t="shared" si="46"/>
        <v>2502.9474979642182</v>
      </c>
      <c r="E130" s="32">
        <f t="shared" si="47"/>
        <v>4894.9862479025032</v>
      </c>
      <c r="F130" s="31">
        <f t="shared" si="48"/>
        <v>1496873.5125306284</v>
      </c>
      <c r="G130" s="31">
        <f t="shared" ca="1" si="49"/>
        <v>0</v>
      </c>
    </row>
    <row r="131" spans="1:7" x14ac:dyDescent="0.25">
      <c r="A131" s="38" t="str">
        <f t="shared" si="43"/>
        <v/>
      </c>
      <c r="B131" s="29">
        <f t="shared" si="44"/>
        <v>114</v>
      </c>
      <c r="C131" s="30">
        <f t="shared" si="45"/>
        <v>-7497.9337458667424</v>
      </c>
      <c r="D131" s="31">
        <f t="shared" si="46"/>
        <v>2494.7891875510472</v>
      </c>
      <c r="E131" s="32">
        <f t="shared" si="47"/>
        <v>4903.144558315631</v>
      </c>
      <c r="F131" s="31">
        <f t="shared" si="48"/>
        <v>1491970.3679723127</v>
      </c>
      <c r="G131" s="31">
        <f t="shared" ca="1" si="49"/>
        <v>0</v>
      </c>
    </row>
    <row r="132" spans="1:7" x14ac:dyDescent="0.25">
      <c r="A132" s="38" t="str">
        <f t="shared" si="43"/>
        <v/>
      </c>
      <c r="B132" s="29">
        <f t="shared" si="44"/>
        <v>115</v>
      </c>
      <c r="C132" s="30">
        <f t="shared" si="45"/>
        <v>-7497.9337458667424</v>
      </c>
      <c r="D132" s="31">
        <f t="shared" si="46"/>
        <v>2486.6172799538549</v>
      </c>
      <c r="E132" s="32">
        <f t="shared" si="47"/>
        <v>4911.3164659128524</v>
      </c>
      <c r="F132" s="31">
        <f t="shared" si="48"/>
        <v>1487059.0515063999</v>
      </c>
      <c r="G132" s="31">
        <f t="shared" ca="1" si="49"/>
        <v>0</v>
      </c>
    </row>
    <row r="133" spans="1:7" x14ac:dyDescent="0.25">
      <c r="A133" s="38" t="str">
        <f t="shared" si="43"/>
        <v/>
      </c>
      <c r="B133" s="29">
        <f t="shared" si="44"/>
        <v>116</v>
      </c>
      <c r="C133" s="30">
        <f t="shared" si="45"/>
        <v>-7497.9337458667424</v>
      </c>
      <c r="D133" s="31">
        <f t="shared" si="46"/>
        <v>2478.4317525106667</v>
      </c>
      <c r="E133" s="32">
        <f t="shared" si="47"/>
        <v>4919.5019933560397</v>
      </c>
      <c r="F133" s="31">
        <f t="shared" si="48"/>
        <v>1482139.5495130438</v>
      </c>
      <c r="G133" s="31">
        <f t="shared" ca="1" si="49"/>
        <v>0</v>
      </c>
    </row>
    <row r="134" spans="1:7" x14ac:dyDescent="0.25">
      <c r="A134" s="38" t="str">
        <f t="shared" si="43"/>
        <v/>
      </c>
      <c r="B134" s="29">
        <f t="shared" si="44"/>
        <v>117</v>
      </c>
      <c r="C134" s="30">
        <f t="shared" si="45"/>
        <v>-7497.9337458667424</v>
      </c>
      <c r="D134" s="31">
        <f t="shared" si="46"/>
        <v>2470.2325825217399</v>
      </c>
      <c r="E134" s="32">
        <f t="shared" si="47"/>
        <v>4927.7011633450165</v>
      </c>
      <c r="F134" s="31">
        <f t="shared" si="48"/>
        <v>1477211.8483496988</v>
      </c>
      <c r="G134" s="31">
        <f t="shared" ca="1" si="49"/>
        <v>0</v>
      </c>
    </row>
    <row r="135" spans="1:7" x14ac:dyDescent="0.25">
      <c r="A135" s="38" t="str">
        <f t="shared" si="43"/>
        <v/>
      </c>
      <c r="B135" s="29">
        <f t="shared" si="44"/>
        <v>118</v>
      </c>
      <c r="C135" s="30">
        <f t="shared" si="45"/>
        <v>-7497.9337458667424</v>
      </c>
      <c r="D135" s="31">
        <f t="shared" si="46"/>
        <v>2462.0197472494983</v>
      </c>
      <c r="E135" s="32">
        <f t="shared" si="47"/>
        <v>4935.9139986170921</v>
      </c>
      <c r="F135" s="31">
        <f t="shared" si="48"/>
        <v>1472275.9343510817</v>
      </c>
      <c r="G135" s="31">
        <f t="shared" ca="1" si="49"/>
        <v>0</v>
      </c>
    </row>
    <row r="136" spans="1:7" x14ac:dyDescent="0.25">
      <c r="A136" s="38" t="str">
        <f t="shared" si="43"/>
        <v/>
      </c>
      <c r="B136" s="29">
        <f t="shared" si="44"/>
        <v>119</v>
      </c>
      <c r="C136" s="30">
        <f t="shared" si="45"/>
        <v>-7497.9337458667424</v>
      </c>
      <c r="D136" s="31">
        <f t="shared" si="46"/>
        <v>2453.7932239184697</v>
      </c>
      <c r="E136" s="32">
        <f t="shared" si="47"/>
        <v>4944.1405219482258</v>
      </c>
      <c r="F136" s="31">
        <f t="shared" si="48"/>
        <v>1467331.7938291335</v>
      </c>
      <c r="G136" s="31">
        <f t="shared" ca="1" si="49"/>
        <v>0</v>
      </c>
    </row>
    <row r="137" spans="1:7" x14ac:dyDescent="0.25">
      <c r="A137" s="33" t="str">
        <f t="shared" si="43"/>
        <v>År 10</v>
      </c>
      <c r="B137" s="34">
        <f t="shared" si="44"/>
        <v>120</v>
      </c>
      <c r="C137" s="35">
        <f>IF(B137=0,0,IF($C$9&lt;-F136,-F136-$C$8-D137,$C$9))</f>
        <v>-7497.9337458667424</v>
      </c>
      <c r="D137" s="36">
        <f t="shared" si="46"/>
        <v>2445.5529897152228</v>
      </c>
      <c r="E137" s="37">
        <f t="shared" si="47"/>
        <v>4952.3807561513968</v>
      </c>
      <c r="F137" s="36">
        <f t="shared" si="48"/>
        <v>1462379.4130729821</v>
      </c>
      <c r="G137" s="36">
        <f t="shared" ca="1" si="49"/>
        <v>29887.486204752087</v>
      </c>
    </row>
    <row r="138" spans="1:7" x14ac:dyDescent="0.25">
      <c r="A138" s="38" t="str">
        <f t="shared" si="43"/>
        <v/>
      </c>
      <c r="B138" s="29">
        <f t="shared" si="44"/>
        <v>121</v>
      </c>
      <c r="C138" s="30">
        <f t="shared" si="45"/>
        <v>-7497.9337458667424</v>
      </c>
      <c r="D138" s="31">
        <f t="shared" si="46"/>
        <v>2437.2990217883039</v>
      </c>
      <c r="E138" s="32">
        <f t="shared" si="47"/>
        <v>4960.6347240782343</v>
      </c>
      <c r="F138" s="31">
        <f t="shared" si="48"/>
        <v>1457418.7783489039</v>
      </c>
      <c r="G138" s="31">
        <f t="shared" ca="1" si="49"/>
        <v>0</v>
      </c>
    </row>
    <row r="139" spans="1:7" x14ac:dyDescent="0.25">
      <c r="A139" s="38" t="str">
        <f t="shared" si="43"/>
        <v/>
      </c>
      <c r="B139" s="29">
        <f t="shared" si="44"/>
        <v>122</v>
      </c>
      <c r="C139" s="30">
        <f t="shared" si="45"/>
        <v>-7497.9337458667424</v>
      </c>
      <c r="D139" s="31">
        <f t="shared" si="46"/>
        <v>2429.0312972481734</v>
      </c>
      <c r="E139" s="32">
        <f t="shared" si="47"/>
        <v>4968.9024486185517</v>
      </c>
      <c r="F139" s="31">
        <f t="shared" si="48"/>
        <v>1452449.8759002853</v>
      </c>
      <c r="G139" s="31">
        <f t="shared" ca="1" si="49"/>
        <v>0</v>
      </c>
    </row>
    <row r="140" spans="1:7" x14ac:dyDescent="0.25">
      <c r="A140" s="38" t="str">
        <f t="shared" si="43"/>
        <v/>
      </c>
      <c r="B140" s="29">
        <f t="shared" si="44"/>
        <v>123</v>
      </c>
      <c r="C140" s="30">
        <f t="shared" si="45"/>
        <v>-7497.9337458667424</v>
      </c>
      <c r="D140" s="31">
        <f t="shared" si="46"/>
        <v>2420.7497931671423</v>
      </c>
      <c r="E140" s="32">
        <f t="shared" si="47"/>
        <v>4977.1839526994154</v>
      </c>
      <c r="F140" s="31">
        <f t="shared" si="48"/>
        <v>1447472.6919475859</v>
      </c>
      <c r="G140" s="31">
        <f t="shared" ca="1" si="49"/>
        <v>0</v>
      </c>
    </row>
    <row r="141" spans="1:7" x14ac:dyDescent="0.25">
      <c r="A141" s="38" t="str">
        <f t="shared" si="43"/>
        <v/>
      </c>
      <c r="B141" s="29">
        <f t="shared" si="44"/>
        <v>124</v>
      </c>
      <c r="C141" s="30">
        <f t="shared" si="45"/>
        <v>-7497.9337458667424</v>
      </c>
      <c r="D141" s="31">
        <f t="shared" si="46"/>
        <v>2412.45448657931</v>
      </c>
      <c r="E141" s="32">
        <f t="shared" si="47"/>
        <v>4985.47925928724</v>
      </c>
      <c r="F141" s="31">
        <f t="shared" si="48"/>
        <v>1442487.2126882987</v>
      </c>
      <c r="G141" s="31">
        <f t="shared" ca="1" si="49"/>
        <v>0</v>
      </c>
    </row>
    <row r="142" spans="1:7" x14ac:dyDescent="0.25">
      <c r="A142" s="38" t="str">
        <f t="shared" si="43"/>
        <v/>
      </c>
      <c r="B142" s="29">
        <f t="shared" si="44"/>
        <v>125</v>
      </c>
      <c r="C142" s="30">
        <f t="shared" si="45"/>
        <v>-7497.9337458667424</v>
      </c>
      <c r="D142" s="31">
        <f t="shared" si="46"/>
        <v>2404.1453544804981</v>
      </c>
      <c r="E142" s="32">
        <f t="shared" si="47"/>
        <v>4993.7883913861588</v>
      </c>
      <c r="F142" s="31">
        <f t="shared" si="48"/>
        <v>1437493.4242969125</v>
      </c>
      <c r="G142" s="31">
        <f t="shared" ca="1" si="49"/>
        <v>0</v>
      </c>
    </row>
    <row r="143" spans="1:7" x14ac:dyDescent="0.25">
      <c r="A143" s="38" t="str">
        <f t="shared" si="43"/>
        <v/>
      </c>
      <c r="B143" s="29">
        <f t="shared" si="44"/>
        <v>126</v>
      </c>
      <c r="C143" s="30">
        <f t="shared" si="45"/>
        <v>-7497.9337458667424</v>
      </c>
      <c r="D143" s="31">
        <f t="shared" si="46"/>
        <v>2395.8223738281877</v>
      </c>
      <c r="E143" s="32">
        <f t="shared" si="47"/>
        <v>5002.1113720384892</v>
      </c>
      <c r="F143" s="31">
        <f t="shared" si="48"/>
        <v>1432491.312924874</v>
      </c>
      <c r="G143" s="31">
        <f t="shared" ca="1" si="49"/>
        <v>0</v>
      </c>
    </row>
    <row r="144" spans="1:7" x14ac:dyDescent="0.25">
      <c r="A144" s="38" t="str">
        <f t="shared" si="43"/>
        <v/>
      </c>
      <c r="B144" s="29">
        <f t="shared" si="44"/>
        <v>127</v>
      </c>
      <c r="C144" s="30">
        <f t="shared" si="45"/>
        <v>-7497.9337458667424</v>
      </c>
      <c r="D144" s="31">
        <f t="shared" si="46"/>
        <v>2387.4855215414568</v>
      </c>
      <c r="E144" s="32">
        <f t="shared" si="47"/>
        <v>5010.4482243251987</v>
      </c>
      <c r="F144" s="31">
        <f t="shared" si="48"/>
        <v>1427480.8647005488</v>
      </c>
      <c r="G144" s="31">
        <f t="shared" ca="1" si="49"/>
        <v>0</v>
      </c>
    </row>
    <row r="145" spans="1:7" x14ac:dyDescent="0.25">
      <c r="A145" s="38" t="str">
        <f t="shared" si="43"/>
        <v/>
      </c>
      <c r="B145" s="29">
        <f t="shared" si="44"/>
        <v>128</v>
      </c>
      <c r="C145" s="30">
        <f t="shared" si="45"/>
        <v>-7497.9337458667424</v>
      </c>
      <c r="D145" s="31">
        <f t="shared" si="46"/>
        <v>2379.1347745009148</v>
      </c>
      <c r="E145" s="32">
        <f t="shared" si="47"/>
        <v>5018.7989713656716</v>
      </c>
      <c r="F145" s="31">
        <f t="shared" si="48"/>
        <v>1422462.0657291831</v>
      </c>
      <c r="G145" s="31">
        <f t="shared" ca="1" si="49"/>
        <v>0</v>
      </c>
    </row>
    <row r="146" spans="1:7" x14ac:dyDescent="0.25">
      <c r="A146" s="38" t="str">
        <f t="shared" si="43"/>
        <v/>
      </c>
      <c r="B146" s="29">
        <f t="shared" si="44"/>
        <v>129</v>
      </c>
      <c r="C146" s="30">
        <f t="shared" si="45"/>
        <v>-7497.9337458667424</v>
      </c>
      <c r="D146" s="31">
        <f t="shared" si="46"/>
        <v>2370.7701095486386</v>
      </c>
      <c r="E146" s="32">
        <f t="shared" si="47"/>
        <v>5027.1636363179423</v>
      </c>
      <c r="F146" s="31">
        <f t="shared" si="48"/>
        <v>1417434.9020928652</v>
      </c>
      <c r="G146" s="31">
        <f t="shared" ca="1" si="49"/>
        <v>0</v>
      </c>
    </row>
    <row r="147" spans="1:7" x14ac:dyDescent="0.25">
      <c r="A147" s="38" t="str">
        <f t="shared" si="43"/>
        <v/>
      </c>
      <c r="B147" s="29">
        <f t="shared" si="44"/>
        <v>130</v>
      </c>
      <c r="C147" s="30">
        <f t="shared" si="45"/>
        <v>-7497.9337458667424</v>
      </c>
      <c r="D147" s="31">
        <f t="shared" si="46"/>
        <v>2362.3915034881088</v>
      </c>
      <c r="E147" s="32">
        <f t="shared" si="47"/>
        <v>5035.5422423784621</v>
      </c>
      <c r="F147" s="31">
        <f t="shared" si="48"/>
        <v>1412399.3598504867</v>
      </c>
      <c r="G147" s="31">
        <f t="shared" ca="1" si="49"/>
        <v>0</v>
      </c>
    </row>
    <row r="148" spans="1:7" x14ac:dyDescent="0.25">
      <c r="A148" s="38" t="str">
        <f t="shared" si="43"/>
        <v/>
      </c>
      <c r="B148" s="29">
        <f t="shared" si="44"/>
        <v>131</v>
      </c>
      <c r="C148" s="30">
        <f t="shared" si="45"/>
        <v>-7497.9337458667424</v>
      </c>
      <c r="D148" s="31">
        <f t="shared" si="46"/>
        <v>2353.9989330841449</v>
      </c>
      <c r="E148" s="32">
        <f t="shared" si="47"/>
        <v>5043.9348127825651</v>
      </c>
      <c r="F148" s="31">
        <f t="shared" si="48"/>
        <v>1407355.4250377042</v>
      </c>
      <c r="G148" s="31">
        <f t="shared" ca="1" si="49"/>
        <v>0</v>
      </c>
    </row>
    <row r="149" spans="1:7" x14ac:dyDescent="0.25">
      <c r="A149" s="33" t="str">
        <f t="shared" si="43"/>
        <v>År 11</v>
      </c>
      <c r="B149" s="34">
        <f t="shared" si="44"/>
        <v>132</v>
      </c>
      <c r="C149" s="35">
        <f>IF(B149=0,0,IF($C$9&lt;-F148,-F148-$C$8-D149,$C$9))</f>
        <v>-7497.9337458667424</v>
      </c>
      <c r="D149" s="36">
        <f t="shared" si="46"/>
        <v>2345.5923750628403</v>
      </c>
      <c r="E149" s="37">
        <f t="shared" si="47"/>
        <v>5052.3413708037697</v>
      </c>
      <c r="F149" s="36">
        <f t="shared" si="48"/>
        <v>1402303.0836669004</v>
      </c>
      <c r="G149" s="36">
        <f t="shared" ca="1" si="49"/>
        <v>28698.875544317722</v>
      </c>
    </row>
    <row r="150" spans="1:7" x14ac:dyDescent="0.25">
      <c r="A150" s="38" t="str">
        <f t="shared" si="43"/>
        <v/>
      </c>
      <c r="B150" s="29">
        <f t="shared" si="44"/>
        <v>133</v>
      </c>
      <c r="C150" s="30">
        <f t="shared" si="45"/>
        <v>-7497.9337458667424</v>
      </c>
      <c r="D150" s="31">
        <f t="shared" si="46"/>
        <v>2337.1718061115007</v>
      </c>
      <c r="E150" s="32">
        <f t="shared" si="47"/>
        <v>5060.7619397551753</v>
      </c>
      <c r="F150" s="31">
        <f t="shared" si="48"/>
        <v>1397242.3217271452</v>
      </c>
      <c r="G150" s="31">
        <f t="shared" ca="1" si="49"/>
        <v>0</v>
      </c>
    </row>
    <row r="151" spans="1:7" x14ac:dyDescent="0.25">
      <c r="A151" s="38" t="str">
        <f t="shared" si="43"/>
        <v/>
      </c>
      <c r="B151" s="29">
        <f t="shared" si="44"/>
        <v>134</v>
      </c>
      <c r="C151" s="30">
        <f t="shared" si="45"/>
        <v>-7497.9337458667424</v>
      </c>
      <c r="D151" s="31">
        <f t="shared" si="46"/>
        <v>2328.7372028785753</v>
      </c>
      <c r="E151" s="32">
        <f t="shared" si="47"/>
        <v>5069.1965429880656</v>
      </c>
      <c r="F151" s="31">
        <f t="shared" si="48"/>
        <v>1392173.1251841572</v>
      </c>
      <c r="G151" s="31">
        <f t="shared" ca="1" si="49"/>
        <v>0</v>
      </c>
    </row>
    <row r="152" spans="1:7" x14ac:dyDescent="0.25">
      <c r="A152" s="38" t="str">
        <f t="shared" si="43"/>
        <v/>
      </c>
      <c r="B152" s="29">
        <f t="shared" si="44"/>
        <v>135</v>
      </c>
      <c r="C152" s="30">
        <f t="shared" si="45"/>
        <v>-7497.9337458667424</v>
      </c>
      <c r="D152" s="31">
        <f t="shared" si="46"/>
        <v>2320.2885419735953</v>
      </c>
      <c r="E152" s="32">
        <f t="shared" si="47"/>
        <v>5077.6452038930729</v>
      </c>
      <c r="F152" s="31">
        <f t="shared" si="48"/>
        <v>1387095.4799802641</v>
      </c>
      <c r="G152" s="31">
        <f t="shared" ca="1" si="49"/>
        <v>0</v>
      </c>
    </row>
    <row r="153" spans="1:7" x14ac:dyDescent="0.25">
      <c r="A153" s="38" t="str">
        <f t="shared" si="43"/>
        <v/>
      </c>
      <c r="B153" s="29">
        <f t="shared" si="44"/>
        <v>136</v>
      </c>
      <c r="C153" s="30">
        <f t="shared" si="45"/>
        <v>-7497.9337458667424</v>
      </c>
      <c r="D153" s="31">
        <f t="shared" si="46"/>
        <v>2311.8257999671068</v>
      </c>
      <c r="E153" s="32">
        <f t="shared" si="47"/>
        <v>5086.1079458994791</v>
      </c>
      <c r="F153" s="31">
        <f t="shared" si="48"/>
        <v>1382009.3720343646</v>
      </c>
      <c r="G153" s="31">
        <f t="shared" ca="1" si="49"/>
        <v>0</v>
      </c>
    </row>
    <row r="154" spans="1:7" x14ac:dyDescent="0.25">
      <c r="A154" s="38" t="str">
        <f t="shared" si="43"/>
        <v/>
      </c>
      <c r="B154" s="29">
        <f t="shared" si="44"/>
        <v>137</v>
      </c>
      <c r="C154" s="30">
        <f t="shared" si="45"/>
        <v>-7497.9337458667424</v>
      </c>
      <c r="D154" s="31">
        <f t="shared" si="46"/>
        <v>2303.3489533906077</v>
      </c>
      <c r="E154" s="32">
        <f t="shared" si="47"/>
        <v>5094.5847924761474</v>
      </c>
      <c r="F154" s="31">
        <f t="shared" si="48"/>
        <v>1376914.7872418885</v>
      </c>
      <c r="G154" s="31">
        <f t="shared" ca="1" si="49"/>
        <v>0</v>
      </c>
    </row>
    <row r="155" spans="1:7" x14ac:dyDescent="0.25">
      <c r="A155" s="38" t="str">
        <f t="shared" si="43"/>
        <v/>
      </c>
      <c r="B155" s="29">
        <f t="shared" si="44"/>
        <v>138</v>
      </c>
      <c r="C155" s="30">
        <f t="shared" si="45"/>
        <v>-7497.9337458667424</v>
      </c>
      <c r="D155" s="31">
        <f t="shared" si="46"/>
        <v>2294.8579787364811</v>
      </c>
      <c r="E155" s="32">
        <f t="shared" si="47"/>
        <v>5103.0757671301253</v>
      </c>
      <c r="F155" s="31">
        <f t="shared" si="48"/>
        <v>1371811.7114747583</v>
      </c>
      <c r="G155" s="31">
        <f t="shared" ca="1" si="49"/>
        <v>0</v>
      </c>
    </row>
    <row r="156" spans="1:7" x14ac:dyDescent="0.25">
      <c r="A156" s="38" t="str">
        <f t="shared" si="43"/>
        <v/>
      </c>
      <c r="B156" s="29">
        <f t="shared" si="44"/>
        <v>139</v>
      </c>
      <c r="C156" s="30">
        <f t="shared" si="45"/>
        <v>-7497.9337458667424</v>
      </c>
      <c r="D156" s="31">
        <f t="shared" si="46"/>
        <v>2286.3528524579306</v>
      </c>
      <c r="E156" s="32">
        <f t="shared" si="47"/>
        <v>5111.5808934087399</v>
      </c>
      <c r="F156" s="31">
        <f t="shared" si="48"/>
        <v>1366700.1305813496</v>
      </c>
      <c r="G156" s="31">
        <f t="shared" ca="1" si="49"/>
        <v>0</v>
      </c>
    </row>
    <row r="157" spans="1:7" x14ac:dyDescent="0.25">
      <c r="A157" s="38" t="str">
        <f t="shared" si="43"/>
        <v/>
      </c>
      <c r="B157" s="29">
        <f t="shared" si="44"/>
        <v>140</v>
      </c>
      <c r="C157" s="30">
        <f t="shared" si="45"/>
        <v>-7497.9337458667424</v>
      </c>
      <c r="D157" s="31">
        <f t="shared" si="46"/>
        <v>2277.8335509689164</v>
      </c>
      <c r="E157" s="32">
        <f t="shared" si="47"/>
        <v>5120.1001948977355</v>
      </c>
      <c r="F157" s="31">
        <f t="shared" si="48"/>
        <v>1361580.0303864519</v>
      </c>
      <c r="G157" s="31">
        <f t="shared" ca="1" si="49"/>
        <v>0</v>
      </c>
    </row>
    <row r="158" spans="1:7" x14ac:dyDescent="0.25">
      <c r="A158" s="38" t="str">
        <f t="shared" ref="A158:A221" si="50">IF(AND(B158&lt;&gt;0,MOD(B158,$C$5)=0),"År "&amp;TEXT(B158/$C$5,"##"),"")</f>
        <v/>
      </c>
      <c r="B158" s="29">
        <f t="shared" si="44"/>
        <v>141</v>
      </c>
      <c r="C158" s="30">
        <f t="shared" si="45"/>
        <v>-7497.9337458667424</v>
      </c>
      <c r="D158" s="31">
        <f t="shared" si="46"/>
        <v>2269.3000506440867</v>
      </c>
      <c r="E158" s="32">
        <f t="shared" si="47"/>
        <v>5128.6336952226702</v>
      </c>
      <c r="F158" s="31">
        <f t="shared" si="48"/>
        <v>1356451.3966912292</v>
      </c>
      <c r="G158" s="31">
        <f t="shared" ca="1" si="49"/>
        <v>0</v>
      </c>
    </row>
    <row r="159" spans="1:7" x14ac:dyDescent="0.25">
      <c r="A159" s="38" t="str">
        <f t="shared" si="50"/>
        <v/>
      </c>
      <c r="B159" s="29">
        <f t="shared" si="44"/>
        <v>142</v>
      </c>
      <c r="C159" s="30">
        <f t="shared" si="45"/>
        <v>-7497.9337458667424</v>
      </c>
      <c r="D159" s="31">
        <f t="shared" si="46"/>
        <v>2260.7523278187155</v>
      </c>
      <c r="E159" s="32">
        <f t="shared" si="47"/>
        <v>5137.1814180479851</v>
      </c>
      <c r="F159" s="31">
        <f t="shared" si="48"/>
        <v>1351314.2152731812</v>
      </c>
      <c r="G159" s="31">
        <f t="shared" ca="1" si="49"/>
        <v>0</v>
      </c>
    </row>
    <row r="160" spans="1:7" x14ac:dyDescent="0.25">
      <c r="A160" s="38" t="str">
        <f t="shared" si="50"/>
        <v/>
      </c>
      <c r="B160" s="29">
        <f t="shared" si="44"/>
        <v>143</v>
      </c>
      <c r="C160" s="30">
        <f t="shared" si="45"/>
        <v>-7497.9337458667424</v>
      </c>
      <c r="D160" s="31">
        <f t="shared" si="46"/>
        <v>2252.1903587886354</v>
      </c>
      <c r="E160" s="32">
        <f t="shared" si="47"/>
        <v>5145.743387077935</v>
      </c>
      <c r="F160" s="31">
        <f t="shared" si="48"/>
        <v>1346168.4718861033</v>
      </c>
      <c r="G160" s="31">
        <f t="shared" ca="1" si="49"/>
        <v>0</v>
      </c>
    </row>
    <row r="161" spans="1:7" x14ac:dyDescent="0.25">
      <c r="A161" s="33" t="str">
        <f t="shared" si="50"/>
        <v>År 12</v>
      </c>
      <c r="B161" s="34">
        <f t="shared" si="44"/>
        <v>144</v>
      </c>
      <c r="C161" s="35">
        <f>IF(B161=0,0,IF($C$9&lt;-F160,-F160-$C$8-D161,$C$9))</f>
        <v>-7497.9337458667424</v>
      </c>
      <c r="D161" s="36">
        <f t="shared" si="46"/>
        <v>2243.6141198101723</v>
      </c>
      <c r="E161" s="37">
        <f t="shared" si="47"/>
        <v>5154.3196260563564</v>
      </c>
      <c r="F161" s="36">
        <f t="shared" si="48"/>
        <v>1341014.1522600469</v>
      </c>
      <c r="G161" s="36">
        <f t="shared" ca="1" si="49"/>
        <v>27486.273543546322</v>
      </c>
    </row>
    <row r="162" spans="1:7" x14ac:dyDescent="0.25">
      <c r="A162" s="38" t="str">
        <f t="shared" si="50"/>
        <v/>
      </c>
      <c r="B162" s="29">
        <f t="shared" si="44"/>
        <v>145</v>
      </c>
      <c r="C162" s="30">
        <f t="shared" si="45"/>
        <v>-7497.9337458667424</v>
      </c>
      <c r="D162" s="31">
        <f t="shared" si="46"/>
        <v>2235.0235871000782</v>
      </c>
      <c r="E162" s="32">
        <f t="shared" si="47"/>
        <v>5162.9101587666664</v>
      </c>
      <c r="F162" s="31">
        <f t="shared" si="48"/>
        <v>1335851.2421012803</v>
      </c>
      <c r="G162" s="31">
        <f t="shared" ca="1" si="49"/>
        <v>0</v>
      </c>
    </row>
    <row r="163" spans="1:7" x14ac:dyDescent="0.25">
      <c r="A163" s="38" t="str">
        <f t="shared" si="50"/>
        <v/>
      </c>
      <c r="B163" s="29">
        <f t="shared" si="44"/>
        <v>146</v>
      </c>
      <c r="C163" s="30">
        <f t="shared" si="45"/>
        <v>-7497.9337458667424</v>
      </c>
      <c r="D163" s="31">
        <f t="shared" si="46"/>
        <v>2226.4187368354674</v>
      </c>
      <c r="E163" s="32">
        <f t="shared" si="47"/>
        <v>5171.5150090311654</v>
      </c>
      <c r="F163" s="31">
        <f t="shared" si="48"/>
        <v>1330679.7270922491</v>
      </c>
      <c r="G163" s="31">
        <f t="shared" ca="1" si="49"/>
        <v>0</v>
      </c>
    </row>
    <row r="164" spans="1:7" x14ac:dyDescent="0.25">
      <c r="A164" s="38" t="str">
        <f t="shared" si="50"/>
        <v/>
      </c>
      <c r="B164" s="29">
        <f t="shared" si="44"/>
        <v>147</v>
      </c>
      <c r="C164" s="30">
        <f t="shared" si="45"/>
        <v>-7497.9337458667424</v>
      </c>
      <c r="D164" s="31">
        <f t="shared" si="46"/>
        <v>2217.7995451537486</v>
      </c>
      <c r="E164" s="32">
        <f t="shared" si="47"/>
        <v>5180.1342007128987</v>
      </c>
      <c r="F164" s="31">
        <f t="shared" si="48"/>
        <v>1325499.5928915362</v>
      </c>
      <c r="G164" s="31">
        <f t="shared" ca="1" si="49"/>
        <v>0</v>
      </c>
    </row>
    <row r="165" spans="1:7" x14ac:dyDescent="0.25">
      <c r="A165" s="38" t="str">
        <f t="shared" si="50"/>
        <v/>
      </c>
      <c r="B165" s="29">
        <f t="shared" si="44"/>
        <v>148</v>
      </c>
      <c r="C165" s="30">
        <f t="shared" si="45"/>
        <v>-7497.9337458667424</v>
      </c>
      <c r="D165" s="31">
        <f t="shared" si="46"/>
        <v>2209.1659881525607</v>
      </c>
      <c r="E165" s="32">
        <f t="shared" si="47"/>
        <v>5188.7677577140275</v>
      </c>
      <c r="F165" s="31">
        <f t="shared" si="48"/>
        <v>1320310.8251338222</v>
      </c>
      <c r="G165" s="31">
        <f t="shared" ca="1" si="49"/>
        <v>0</v>
      </c>
    </row>
    <row r="166" spans="1:7" x14ac:dyDescent="0.25">
      <c r="A166" s="38" t="str">
        <f t="shared" si="50"/>
        <v/>
      </c>
      <c r="B166" s="29">
        <f t="shared" si="44"/>
        <v>149</v>
      </c>
      <c r="C166" s="30">
        <f t="shared" si="45"/>
        <v>-7497.9337458667424</v>
      </c>
      <c r="D166" s="31">
        <f t="shared" si="46"/>
        <v>2200.5180418897039</v>
      </c>
      <c r="E166" s="32">
        <f t="shared" si="47"/>
        <v>5197.4157039769925</v>
      </c>
      <c r="F166" s="31">
        <f t="shared" si="48"/>
        <v>1315113.4094298452</v>
      </c>
      <c r="G166" s="31">
        <f t="shared" ca="1" si="49"/>
        <v>0</v>
      </c>
    </row>
    <row r="167" spans="1:7" x14ac:dyDescent="0.25">
      <c r="A167" s="38" t="str">
        <f t="shared" si="50"/>
        <v/>
      </c>
      <c r="B167" s="29">
        <f t="shared" si="44"/>
        <v>150</v>
      </c>
      <c r="C167" s="30">
        <f t="shared" si="45"/>
        <v>-7497.9337458667424</v>
      </c>
      <c r="D167" s="31">
        <f t="shared" si="46"/>
        <v>2191.8556823830754</v>
      </c>
      <c r="E167" s="32">
        <f t="shared" si="47"/>
        <v>5206.0780634835828</v>
      </c>
      <c r="F167" s="31">
        <f t="shared" si="48"/>
        <v>1309907.3313663616</v>
      </c>
      <c r="G167" s="31">
        <f t="shared" ca="1" si="49"/>
        <v>0</v>
      </c>
    </row>
    <row r="168" spans="1:7" x14ac:dyDescent="0.25">
      <c r="A168" s="38" t="str">
        <f t="shared" si="50"/>
        <v/>
      </c>
      <c r="B168" s="29">
        <f t="shared" si="44"/>
        <v>151</v>
      </c>
      <c r="C168" s="30">
        <f t="shared" si="45"/>
        <v>-7497.9337458667424</v>
      </c>
      <c r="D168" s="31">
        <f t="shared" si="46"/>
        <v>2183.1788856106027</v>
      </c>
      <c r="E168" s="32">
        <f t="shared" si="47"/>
        <v>5214.7548602561001</v>
      </c>
      <c r="F168" s="31">
        <f t="shared" si="48"/>
        <v>1304692.5765061055</v>
      </c>
      <c r="G168" s="31">
        <f t="shared" ca="1" si="49"/>
        <v>0</v>
      </c>
    </row>
    <row r="169" spans="1:7" x14ac:dyDescent="0.25">
      <c r="A169" s="38" t="str">
        <f t="shared" si="50"/>
        <v/>
      </c>
      <c r="B169" s="29">
        <f t="shared" si="44"/>
        <v>152</v>
      </c>
      <c r="C169" s="30">
        <f t="shared" si="45"/>
        <v>-7497.9337458667424</v>
      </c>
      <c r="D169" s="31">
        <f t="shared" si="46"/>
        <v>2174.487627510176</v>
      </c>
      <c r="E169" s="32">
        <f t="shared" si="47"/>
        <v>5223.4461183564272</v>
      </c>
      <c r="F169" s="31">
        <f t="shared" si="48"/>
        <v>1299469.1303877491</v>
      </c>
      <c r="G169" s="31">
        <f t="shared" ca="1" si="49"/>
        <v>0</v>
      </c>
    </row>
    <row r="170" spans="1:7" x14ac:dyDescent="0.25">
      <c r="A170" s="38" t="str">
        <f t="shared" si="50"/>
        <v/>
      </c>
      <c r="B170" s="29">
        <f t="shared" si="44"/>
        <v>153</v>
      </c>
      <c r="C170" s="30">
        <f t="shared" si="45"/>
        <v>-7497.9337458667424</v>
      </c>
      <c r="D170" s="31">
        <f t="shared" si="46"/>
        <v>2165.7818839795818</v>
      </c>
      <c r="E170" s="32">
        <f t="shared" si="47"/>
        <v>5232.1518618869595</v>
      </c>
      <c r="F170" s="31">
        <f t="shared" si="48"/>
        <v>1294236.9785258621</v>
      </c>
      <c r="G170" s="31">
        <f t="shared" ca="1" si="49"/>
        <v>0</v>
      </c>
    </row>
    <row r="171" spans="1:7" x14ac:dyDescent="0.25">
      <c r="A171" s="38" t="str">
        <f t="shared" si="50"/>
        <v/>
      </c>
      <c r="B171" s="29">
        <f t="shared" si="44"/>
        <v>154</v>
      </c>
      <c r="C171" s="30">
        <f t="shared" si="45"/>
        <v>-7497.9337458667424</v>
      </c>
      <c r="D171" s="31">
        <f t="shared" si="46"/>
        <v>2157.061630876437</v>
      </c>
      <c r="E171" s="32">
        <f t="shared" si="47"/>
        <v>5240.8721149901394</v>
      </c>
      <c r="F171" s="31">
        <f t="shared" si="48"/>
        <v>1288996.106410872</v>
      </c>
      <c r="G171" s="31">
        <f t="shared" ca="1" si="49"/>
        <v>0</v>
      </c>
    </row>
    <row r="172" spans="1:7" x14ac:dyDescent="0.25">
      <c r="A172" s="38" t="str">
        <f t="shared" si="50"/>
        <v/>
      </c>
      <c r="B172" s="29">
        <f t="shared" si="44"/>
        <v>155</v>
      </c>
      <c r="C172" s="30">
        <f t="shared" si="45"/>
        <v>-7497.9337458667424</v>
      </c>
      <c r="D172" s="31">
        <f t="shared" si="46"/>
        <v>2148.32684401812</v>
      </c>
      <c r="E172" s="32">
        <f t="shared" si="47"/>
        <v>5249.6069018484559</v>
      </c>
      <c r="F172" s="31">
        <f t="shared" si="48"/>
        <v>1283746.4995090235</v>
      </c>
      <c r="G172" s="31">
        <f t="shared" ca="1" si="49"/>
        <v>0</v>
      </c>
    </row>
    <row r="173" spans="1:7" x14ac:dyDescent="0.25">
      <c r="A173" s="33" t="str">
        <f t="shared" si="50"/>
        <v>År 13</v>
      </c>
      <c r="B173" s="34">
        <f t="shared" si="44"/>
        <v>156</v>
      </c>
      <c r="C173" s="35">
        <f>IF(B173=0,0,IF($C$9&lt;-F172,-F172-$C$8-D173,$C$9))</f>
        <v>-7497.9337458667424</v>
      </c>
      <c r="D173" s="36">
        <f t="shared" si="46"/>
        <v>2139.5774991817061</v>
      </c>
      <c r="E173" s="37">
        <f t="shared" si="47"/>
        <v>5258.3562466849107</v>
      </c>
      <c r="F173" s="36">
        <f t="shared" si="48"/>
        <v>1278488.1432623386</v>
      </c>
      <c r="G173" s="36">
        <f t="shared" ca="1" si="49"/>
        <v>26249.195952691258</v>
      </c>
    </row>
    <row r="174" spans="1:7" x14ac:dyDescent="0.25">
      <c r="A174" s="38" t="str">
        <f t="shared" si="50"/>
        <v/>
      </c>
      <c r="B174" s="29">
        <f t="shared" si="44"/>
        <v>157</v>
      </c>
      <c r="C174" s="30">
        <f t="shared" si="45"/>
        <v>-7497.9337458667424</v>
      </c>
      <c r="D174" s="31">
        <f t="shared" si="46"/>
        <v>2130.813572103898</v>
      </c>
      <c r="E174" s="32">
        <f t="shared" si="47"/>
        <v>5267.1201737627853</v>
      </c>
      <c r="F174" s="31">
        <f t="shared" si="48"/>
        <v>1273221.0230885758</v>
      </c>
      <c r="G174" s="31">
        <f t="shared" ca="1" si="49"/>
        <v>0</v>
      </c>
    </row>
    <row r="175" spans="1:7" x14ac:dyDescent="0.25">
      <c r="A175" s="38" t="str">
        <f t="shared" si="50"/>
        <v/>
      </c>
      <c r="B175" s="29">
        <f t="shared" si="44"/>
        <v>158</v>
      </c>
      <c r="C175" s="30">
        <f t="shared" si="45"/>
        <v>-7497.9337458667424</v>
      </c>
      <c r="D175" s="31">
        <f t="shared" si="46"/>
        <v>2122.0350384809599</v>
      </c>
      <c r="E175" s="32">
        <f t="shared" si="47"/>
        <v>5275.8987073856406</v>
      </c>
      <c r="F175" s="31">
        <f t="shared" si="48"/>
        <v>1267945.1243811902</v>
      </c>
      <c r="G175" s="31">
        <f t="shared" ca="1" si="49"/>
        <v>0</v>
      </c>
    </row>
    <row r="176" spans="1:7" x14ac:dyDescent="0.25">
      <c r="A176" s="38" t="str">
        <f t="shared" si="50"/>
        <v/>
      </c>
      <c r="B176" s="29">
        <f t="shared" ref="B176:B205" si="51">IF(F175&gt;0.99,B175+1,0)</f>
        <v>159</v>
      </c>
      <c r="C176" s="30">
        <f t="shared" ref="C176:C205" si="52">IF(B176=0,0,IF($C$9&lt;-F175,-F174-$C$8-D176,$C$9))</f>
        <v>-7497.9337458667424</v>
      </c>
      <c r="D176" s="31">
        <f t="shared" ref="D176:D205" si="53">IF(B176=0,0,F175*($C$6/$C$5))</f>
        <v>2113.2418739686505</v>
      </c>
      <c r="E176" s="32">
        <f t="shared" ref="E176:E205" si="54">IF(B176=0,0,+F175-F176)</f>
        <v>5284.691871898016</v>
      </c>
      <c r="F176" s="31">
        <f t="shared" ref="F176:F205" si="55">IF(B176=0,0,F175+C176+$C$8+D176)</f>
        <v>1262660.4325092921</v>
      </c>
      <c r="G176" s="31">
        <f t="shared" ref="G176:G205" ca="1" si="56">IF(AND(B176&lt;&gt;0,MOD(B176,$C$5)=0),SUM(INDIRECT("d"&amp;TEXT(ROW(A176)-$C$5+1,"####")&amp;":"&amp;"d"&amp;TEXT(ROW(A176),"####"))),0)</f>
        <v>0</v>
      </c>
    </row>
    <row r="177" spans="1:7" x14ac:dyDescent="0.25">
      <c r="A177" s="38" t="str">
        <f t="shared" si="50"/>
        <v/>
      </c>
      <c r="B177" s="29">
        <f t="shared" si="51"/>
        <v>160</v>
      </c>
      <c r="C177" s="30">
        <f t="shared" si="52"/>
        <v>-7497.9337458667424</v>
      </c>
      <c r="D177" s="31">
        <f t="shared" si="53"/>
        <v>2104.4340541821539</v>
      </c>
      <c r="E177" s="32">
        <f t="shared" si="54"/>
        <v>5293.4996916844975</v>
      </c>
      <c r="F177" s="31">
        <f t="shared" si="55"/>
        <v>1257366.9328176077</v>
      </c>
      <c r="G177" s="31">
        <f t="shared" ca="1" si="56"/>
        <v>0</v>
      </c>
    </row>
    <row r="178" spans="1:7" x14ac:dyDescent="0.25">
      <c r="A178" s="38" t="str">
        <f t="shared" si="50"/>
        <v/>
      </c>
      <c r="B178" s="29">
        <f t="shared" si="51"/>
        <v>161</v>
      </c>
      <c r="C178" s="30">
        <f t="shared" si="52"/>
        <v>-7497.9337458667424</v>
      </c>
      <c r="D178" s="31">
        <f t="shared" si="53"/>
        <v>2095.6115546960127</v>
      </c>
      <c r="E178" s="32">
        <f t="shared" si="54"/>
        <v>5302.3221911706496</v>
      </c>
      <c r="F178" s="31">
        <f t="shared" si="55"/>
        <v>1252064.610626437</v>
      </c>
      <c r="G178" s="31">
        <f t="shared" ca="1" si="56"/>
        <v>0</v>
      </c>
    </row>
    <row r="179" spans="1:7" x14ac:dyDescent="0.25">
      <c r="A179" s="38" t="str">
        <f t="shared" si="50"/>
        <v/>
      </c>
      <c r="B179" s="29">
        <f t="shared" si="51"/>
        <v>162</v>
      </c>
      <c r="C179" s="30">
        <f t="shared" si="52"/>
        <v>-7497.9337458667424</v>
      </c>
      <c r="D179" s="31">
        <f t="shared" si="53"/>
        <v>2086.7743510440619</v>
      </c>
      <c r="E179" s="32">
        <f t="shared" si="54"/>
        <v>5311.1593948225491</v>
      </c>
      <c r="F179" s="31">
        <f t="shared" si="55"/>
        <v>1246753.4512316145</v>
      </c>
      <c r="G179" s="31">
        <f t="shared" ca="1" si="56"/>
        <v>0</v>
      </c>
    </row>
    <row r="180" spans="1:7" x14ac:dyDescent="0.25">
      <c r="A180" s="38" t="str">
        <f t="shared" si="50"/>
        <v/>
      </c>
      <c r="B180" s="29">
        <f t="shared" si="51"/>
        <v>163</v>
      </c>
      <c r="C180" s="30">
        <f t="shared" si="52"/>
        <v>-7497.9337458667424</v>
      </c>
      <c r="D180" s="31">
        <f t="shared" si="53"/>
        <v>2077.9224187193577</v>
      </c>
      <c r="E180" s="32">
        <f t="shared" si="54"/>
        <v>5320.011327147251</v>
      </c>
      <c r="F180" s="31">
        <f t="shared" si="55"/>
        <v>1241433.4399044672</v>
      </c>
      <c r="G180" s="31">
        <f t="shared" ca="1" si="56"/>
        <v>0</v>
      </c>
    </row>
    <row r="181" spans="1:7" x14ac:dyDescent="0.25">
      <c r="A181" s="38" t="str">
        <f t="shared" si="50"/>
        <v/>
      </c>
      <c r="B181" s="29">
        <f t="shared" si="51"/>
        <v>164</v>
      </c>
      <c r="C181" s="30">
        <f t="shared" si="52"/>
        <v>-7497.9337458667424</v>
      </c>
      <c r="D181" s="31">
        <f t="shared" si="53"/>
        <v>2069.055733174112</v>
      </c>
      <c r="E181" s="32">
        <f t="shared" si="54"/>
        <v>5328.8780126925558</v>
      </c>
      <c r="F181" s="31">
        <f t="shared" si="55"/>
        <v>1236104.5618917746</v>
      </c>
      <c r="G181" s="31">
        <f t="shared" ca="1" si="56"/>
        <v>0</v>
      </c>
    </row>
    <row r="182" spans="1:7" x14ac:dyDescent="0.25">
      <c r="A182" s="38" t="str">
        <f t="shared" si="50"/>
        <v/>
      </c>
      <c r="B182" s="29">
        <f t="shared" si="51"/>
        <v>165</v>
      </c>
      <c r="C182" s="30">
        <f t="shared" si="52"/>
        <v>-7497.9337458667424</v>
      </c>
      <c r="D182" s="31">
        <f t="shared" si="53"/>
        <v>2060.1742698196244</v>
      </c>
      <c r="E182" s="32">
        <f t="shared" si="54"/>
        <v>5337.7594760470092</v>
      </c>
      <c r="F182" s="31">
        <f t="shared" si="55"/>
        <v>1230766.8024157276</v>
      </c>
      <c r="G182" s="31">
        <f t="shared" ca="1" si="56"/>
        <v>0</v>
      </c>
    </row>
    <row r="183" spans="1:7" x14ac:dyDescent="0.25">
      <c r="A183" s="38" t="str">
        <f t="shared" si="50"/>
        <v/>
      </c>
      <c r="B183" s="29">
        <f t="shared" si="51"/>
        <v>166</v>
      </c>
      <c r="C183" s="30">
        <f t="shared" si="52"/>
        <v>-7497.9337458667424</v>
      </c>
      <c r="D183" s="31">
        <f t="shared" si="53"/>
        <v>2051.2780040262128</v>
      </c>
      <c r="E183" s="32">
        <f t="shared" si="54"/>
        <v>5346.6557418403681</v>
      </c>
      <c r="F183" s="31">
        <f t="shared" si="55"/>
        <v>1225420.1466738873</v>
      </c>
      <c r="G183" s="31">
        <f t="shared" ca="1" si="56"/>
        <v>0</v>
      </c>
    </row>
    <row r="184" spans="1:7" x14ac:dyDescent="0.25">
      <c r="A184" s="38" t="str">
        <f t="shared" si="50"/>
        <v/>
      </c>
      <c r="B184" s="29">
        <f t="shared" si="51"/>
        <v>167</v>
      </c>
      <c r="C184" s="30">
        <f t="shared" si="52"/>
        <v>-7497.9337458667424</v>
      </c>
      <c r="D184" s="31">
        <f t="shared" si="53"/>
        <v>2042.3669111231457</v>
      </c>
      <c r="E184" s="32">
        <f t="shared" si="54"/>
        <v>5355.5668347436003</v>
      </c>
      <c r="F184" s="31">
        <f t="shared" si="55"/>
        <v>1220064.5798391437</v>
      </c>
      <c r="G184" s="31">
        <f t="shared" ca="1" si="56"/>
        <v>0</v>
      </c>
    </row>
    <row r="185" spans="1:7" x14ac:dyDescent="0.25">
      <c r="A185" s="33" t="str">
        <f t="shared" si="50"/>
        <v>År 14</v>
      </c>
      <c r="B185" s="34">
        <f t="shared" si="51"/>
        <v>168</v>
      </c>
      <c r="C185" s="35">
        <f>IF(B185=0,0,IF($C$9&lt;-F184,-F184-$C$8-D185,$C$9))</f>
        <v>-7497.9337458667424</v>
      </c>
      <c r="D185" s="36">
        <f t="shared" si="53"/>
        <v>2033.440966398573</v>
      </c>
      <c r="E185" s="37">
        <f t="shared" si="54"/>
        <v>5364.4927794679534</v>
      </c>
      <c r="F185" s="36">
        <f t="shared" si="55"/>
        <v>1214700.0870596757</v>
      </c>
      <c r="G185" s="36">
        <f t="shared" ca="1" si="56"/>
        <v>24987.148747736763</v>
      </c>
    </row>
    <row r="186" spans="1:7" x14ac:dyDescent="0.25">
      <c r="A186" s="38" t="str">
        <f t="shared" si="50"/>
        <v/>
      </c>
      <c r="B186" s="29">
        <f t="shared" si="51"/>
        <v>169</v>
      </c>
      <c r="C186" s="30">
        <f t="shared" si="52"/>
        <v>-7497.9337458667424</v>
      </c>
      <c r="D186" s="31">
        <f t="shared" si="53"/>
        <v>2024.5001450994596</v>
      </c>
      <c r="E186" s="32">
        <f t="shared" si="54"/>
        <v>5373.4336007672828</v>
      </c>
      <c r="F186" s="31">
        <f t="shared" si="55"/>
        <v>1209326.6534589084</v>
      </c>
      <c r="G186" s="31">
        <f t="shared" ca="1" si="56"/>
        <v>0</v>
      </c>
    </row>
    <row r="187" spans="1:7" x14ac:dyDescent="0.25">
      <c r="A187" s="38" t="str">
        <f t="shared" si="50"/>
        <v/>
      </c>
      <c r="B187" s="29">
        <f t="shared" si="51"/>
        <v>170</v>
      </c>
      <c r="C187" s="30">
        <f t="shared" si="52"/>
        <v>-7497.9337458667424</v>
      </c>
      <c r="D187" s="31">
        <f t="shared" si="53"/>
        <v>2015.5444224315142</v>
      </c>
      <c r="E187" s="32">
        <f t="shared" si="54"/>
        <v>5382.3893234350253</v>
      </c>
      <c r="F187" s="31">
        <f t="shared" si="55"/>
        <v>1203944.2641354734</v>
      </c>
      <c r="G187" s="31">
        <f t="shared" ca="1" si="56"/>
        <v>0</v>
      </c>
    </row>
    <row r="188" spans="1:7" x14ac:dyDescent="0.25">
      <c r="A188" s="38" t="str">
        <f t="shared" si="50"/>
        <v/>
      </c>
      <c r="B188" s="29">
        <f t="shared" si="51"/>
        <v>171</v>
      </c>
      <c r="C188" s="30">
        <f t="shared" si="52"/>
        <v>-7497.9337458667424</v>
      </c>
      <c r="D188" s="31">
        <f t="shared" si="53"/>
        <v>2006.5737735591224</v>
      </c>
      <c r="E188" s="32">
        <f t="shared" si="54"/>
        <v>5391.3599723074585</v>
      </c>
      <c r="F188" s="31">
        <f t="shared" si="55"/>
        <v>1198552.9041631659</v>
      </c>
      <c r="G188" s="31">
        <f t="shared" ca="1" si="56"/>
        <v>0</v>
      </c>
    </row>
    <row r="189" spans="1:7" x14ac:dyDescent="0.25">
      <c r="A189" s="38" t="str">
        <f t="shared" si="50"/>
        <v/>
      </c>
      <c r="B189" s="29">
        <f t="shared" si="51"/>
        <v>172</v>
      </c>
      <c r="C189" s="30">
        <f t="shared" si="52"/>
        <v>-7497.9337458667424</v>
      </c>
      <c r="D189" s="31">
        <f t="shared" si="53"/>
        <v>1997.5881736052768</v>
      </c>
      <c r="E189" s="32">
        <f t="shared" si="54"/>
        <v>5400.3455722613726</v>
      </c>
      <c r="F189" s="31">
        <f t="shared" si="55"/>
        <v>1193152.5585909046</v>
      </c>
      <c r="G189" s="31">
        <f t="shared" ca="1" si="56"/>
        <v>0</v>
      </c>
    </row>
    <row r="190" spans="1:7" x14ac:dyDescent="0.25">
      <c r="A190" s="38" t="str">
        <f t="shared" si="50"/>
        <v/>
      </c>
      <c r="B190" s="29">
        <f t="shared" si="51"/>
        <v>173</v>
      </c>
      <c r="C190" s="30">
        <f t="shared" si="52"/>
        <v>-7497.9337458667424</v>
      </c>
      <c r="D190" s="31">
        <f t="shared" si="53"/>
        <v>1988.5875976515078</v>
      </c>
      <c r="E190" s="32">
        <f t="shared" si="54"/>
        <v>5409.3461482152343</v>
      </c>
      <c r="F190" s="31">
        <f t="shared" si="55"/>
        <v>1187743.2124426893</v>
      </c>
      <c r="G190" s="31">
        <f t="shared" ca="1" si="56"/>
        <v>0</v>
      </c>
    </row>
    <row r="191" spans="1:7" x14ac:dyDescent="0.25">
      <c r="A191" s="38" t="str">
        <f t="shared" si="50"/>
        <v/>
      </c>
      <c r="B191" s="29">
        <f t="shared" si="51"/>
        <v>174</v>
      </c>
      <c r="C191" s="30">
        <f t="shared" si="52"/>
        <v>-7497.9337458667424</v>
      </c>
      <c r="D191" s="31">
        <f t="shared" si="53"/>
        <v>1979.5720207378156</v>
      </c>
      <c r="E191" s="32">
        <f t="shared" si="54"/>
        <v>5418.3617251287214</v>
      </c>
      <c r="F191" s="31">
        <f t="shared" si="55"/>
        <v>1182324.8507175606</v>
      </c>
      <c r="G191" s="31">
        <f t="shared" ca="1" si="56"/>
        <v>0</v>
      </c>
    </row>
    <row r="192" spans="1:7" x14ac:dyDescent="0.25">
      <c r="A192" s="38" t="str">
        <f t="shared" si="50"/>
        <v/>
      </c>
      <c r="B192" s="29">
        <f t="shared" si="51"/>
        <v>175</v>
      </c>
      <c r="C192" s="30">
        <f t="shared" si="52"/>
        <v>-7497.9337458667424</v>
      </c>
      <c r="D192" s="31">
        <f t="shared" si="53"/>
        <v>1970.5414178626011</v>
      </c>
      <c r="E192" s="32">
        <f t="shared" si="54"/>
        <v>5427.3923280041199</v>
      </c>
      <c r="F192" s="31">
        <f t="shared" si="55"/>
        <v>1176897.4583895565</v>
      </c>
      <c r="G192" s="31">
        <f t="shared" ca="1" si="56"/>
        <v>0</v>
      </c>
    </row>
    <row r="193" spans="1:7" x14ac:dyDescent="0.25">
      <c r="A193" s="38" t="str">
        <f t="shared" si="50"/>
        <v/>
      </c>
      <c r="B193" s="29">
        <f t="shared" si="51"/>
        <v>176</v>
      </c>
      <c r="C193" s="30">
        <f t="shared" si="52"/>
        <v>-7497.9337458667424</v>
      </c>
      <c r="D193" s="31">
        <f t="shared" si="53"/>
        <v>1961.4957639825943</v>
      </c>
      <c r="E193" s="32">
        <f t="shared" si="54"/>
        <v>5436.4379818839952</v>
      </c>
      <c r="F193" s="31">
        <f t="shared" si="55"/>
        <v>1171461.0204076725</v>
      </c>
      <c r="G193" s="31">
        <f t="shared" ca="1" si="56"/>
        <v>0</v>
      </c>
    </row>
    <row r="194" spans="1:7" x14ac:dyDescent="0.25">
      <c r="A194" s="38" t="str">
        <f t="shared" si="50"/>
        <v/>
      </c>
      <c r="B194" s="29">
        <f t="shared" si="51"/>
        <v>177</v>
      </c>
      <c r="C194" s="30">
        <f t="shared" si="52"/>
        <v>-7497.9337458667424</v>
      </c>
      <c r="D194" s="31">
        <f t="shared" si="53"/>
        <v>1952.4350340127876</v>
      </c>
      <c r="E194" s="32">
        <f t="shared" si="54"/>
        <v>5445.4987118537538</v>
      </c>
      <c r="F194" s="31">
        <f t="shared" si="55"/>
        <v>1166015.5216958188</v>
      </c>
      <c r="G194" s="31">
        <f t="shared" ca="1" si="56"/>
        <v>0</v>
      </c>
    </row>
    <row r="195" spans="1:7" x14ac:dyDescent="0.25">
      <c r="A195" s="38" t="str">
        <f t="shared" si="50"/>
        <v/>
      </c>
      <c r="B195" s="29">
        <f t="shared" si="51"/>
        <v>178</v>
      </c>
      <c r="C195" s="30">
        <f t="shared" si="52"/>
        <v>-7497.9337458667424</v>
      </c>
      <c r="D195" s="31">
        <f t="shared" si="53"/>
        <v>1943.3592028263647</v>
      </c>
      <c r="E195" s="32">
        <f t="shared" si="54"/>
        <v>5454.5745430402458</v>
      </c>
      <c r="F195" s="31">
        <f t="shared" si="55"/>
        <v>1160560.9471527785</v>
      </c>
      <c r="G195" s="31">
        <f t="shared" ca="1" si="56"/>
        <v>0</v>
      </c>
    </row>
    <row r="196" spans="1:7" x14ac:dyDescent="0.25">
      <c r="A196" s="38" t="str">
        <f t="shared" si="50"/>
        <v/>
      </c>
      <c r="B196" s="29">
        <f t="shared" si="51"/>
        <v>179</v>
      </c>
      <c r="C196" s="30">
        <f t="shared" si="52"/>
        <v>-7497.9337458667424</v>
      </c>
      <c r="D196" s="31">
        <f t="shared" si="53"/>
        <v>1934.268245254631</v>
      </c>
      <c r="E196" s="32">
        <f t="shared" si="54"/>
        <v>5463.6655006119981</v>
      </c>
      <c r="F196" s="31">
        <f t="shared" si="55"/>
        <v>1155097.2816521665</v>
      </c>
      <c r="G196" s="31">
        <f t="shared" ca="1" si="56"/>
        <v>0</v>
      </c>
    </row>
    <row r="197" spans="1:7" x14ac:dyDescent="0.25">
      <c r="A197" s="33" t="str">
        <f t="shared" si="50"/>
        <v>År 15</v>
      </c>
      <c r="B197" s="34">
        <f t="shared" si="51"/>
        <v>180</v>
      </c>
      <c r="C197" s="35">
        <f>IF(B197=0,0,IF($C$9&lt;-F196,-F196-$C$8-D197,$C$9))</f>
        <v>-7497.9337458667424</v>
      </c>
      <c r="D197" s="36">
        <f t="shared" si="53"/>
        <v>1925.1621360869442</v>
      </c>
      <c r="E197" s="37">
        <f t="shared" si="54"/>
        <v>5472.7716097796801</v>
      </c>
      <c r="F197" s="36">
        <f t="shared" si="55"/>
        <v>1149624.5100423868</v>
      </c>
      <c r="G197" s="36">
        <f t="shared" ca="1" si="56"/>
        <v>23699.62793311062</v>
      </c>
    </row>
    <row r="198" spans="1:7" x14ac:dyDescent="0.25">
      <c r="A198" s="38" t="str">
        <f t="shared" si="50"/>
        <v/>
      </c>
      <c r="B198" s="29">
        <f t="shared" si="51"/>
        <v>181</v>
      </c>
      <c r="C198" s="30">
        <f t="shared" si="52"/>
        <v>-7497.9337458667424</v>
      </c>
      <c r="D198" s="31">
        <f t="shared" si="53"/>
        <v>1916.0408500706449</v>
      </c>
      <c r="E198" s="32">
        <f t="shared" si="54"/>
        <v>5481.8928957961034</v>
      </c>
      <c r="F198" s="31">
        <f t="shared" si="55"/>
        <v>1144142.6171465907</v>
      </c>
      <c r="G198" s="31">
        <f t="shared" ca="1" si="56"/>
        <v>0</v>
      </c>
    </row>
    <row r="199" spans="1:7" x14ac:dyDescent="0.25">
      <c r="A199" s="38" t="str">
        <f t="shared" si="50"/>
        <v/>
      </c>
      <c r="B199" s="29">
        <f t="shared" si="51"/>
        <v>182</v>
      </c>
      <c r="C199" s="30">
        <f t="shared" si="52"/>
        <v>-7497.9337458667424</v>
      </c>
      <c r="D199" s="31">
        <f t="shared" si="53"/>
        <v>1906.9043619109846</v>
      </c>
      <c r="E199" s="32">
        <f t="shared" si="54"/>
        <v>5491.0293839557562</v>
      </c>
      <c r="F199" s="31">
        <f t="shared" si="55"/>
        <v>1138651.587762635</v>
      </c>
      <c r="G199" s="31">
        <f t="shared" ca="1" si="56"/>
        <v>0</v>
      </c>
    </row>
    <row r="200" spans="1:7" x14ac:dyDescent="0.25">
      <c r="A200" s="38" t="str">
        <f t="shared" si="50"/>
        <v/>
      </c>
      <c r="B200" s="29">
        <f t="shared" si="51"/>
        <v>183</v>
      </c>
      <c r="C200" s="30">
        <f t="shared" si="52"/>
        <v>-7497.9337458667424</v>
      </c>
      <c r="D200" s="31">
        <f t="shared" si="53"/>
        <v>1897.7526462710584</v>
      </c>
      <c r="E200" s="32">
        <f t="shared" si="54"/>
        <v>5500.181099595502</v>
      </c>
      <c r="F200" s="31">
        <f t="shared" si="55"/>
        <v>1133151.4066630395</v>
      </c>
      <c r="G200" s="31">
        <f t="shared" ca="1" si="56"/>
        <v>0</v>
      </c>
    </row>
    <row r="201" spans="1:7" x14ac:dyDescent="0.25">
      <c r="A201" s="38" t="str">
        <f t="shared" si="50"/>
        <v/>
      </c>
      <c r="B201" s="29">
        <f t="shared" si="51"/>
        <v>184</v>
      </c>
      <c r="C201" s="30">
        <f t="shared" si="52"/>
        <v>-7497.9337458667424</v>
      </c>
      <c r="D201" s="31">
        <f t="shared" si="53"/>
        <v>1888.5856777717327</v>
      </c>
      <c r="E201" s="32">
        <f t="shared" si="54"/>
        <v>5509.3480680948123</v>
      </c>
      <c r="F201" s="31">
        <f t="shared" si="55"/>
        <v>1127642.0585949447</v>
      </c>
      <c r="G201" s="31">
        <f t="shared" ca="1" si="56"/>
        <v>0</v>
      </c>
    </row>
    <row r="202" spans="1:7" x14ac:dyDescent="0.25">
      <c r="A202" s="38" t="str">
        <f t="shared" si="50"/>
        <v/>
      </c>
      <c r="B202" s="29">
        <f t="shared" si="51"/>
        <v>185</v>
      </c>
      <c r="C202" s="30">
        <f t="shared" si="52"/>
        <v>-7497.9337458667424</v>
      </c>
      <c r="D202" s="31">
        <f t="shared" si="53"/>
        <v>1879.4034309915746</v>
      </c>
      <c r="E202" s="32">
        <f t="shared" si="54"/>
        <v>5518.5303148750681</v>
      </c>
      <c r="F202" s="31">
        <f t="shared" si="55"/>
        <v>1122123.5282800696</v>
      </c>
      <c r="G202" s="31">
        <f t="shared" ca="1" si="56"/>
        <v>0</v>
      </c>
    </row>
    <row r="203" spans="1:7" x14ac:dyDescent="0.25">
      <c r="A203" s="38" t="str">
        <f t="shared" si="50"/>
        <v/>
      </c>
      <c r="B203" s="29">
        <f t="shared" si="51"/>
        <v>186</v>
      </c>
      <c r="C203" s="30">
        <f t="shared" si="52"/>
        <v>-7497.9337458667424</v>
      </c>
      <c r="D203" s="31">
        <f t="shared" si="53"/>
        <v>1870.2058804667827</v>
      </c>
      <c r="E203" s="32">
        <f t="shared" si="54"/>
        <v>5527.7278653997928</v>
      </c>
      <c r="F203" s="31">
        <f t="shared" si="55"/>
        <v>1116595.8004146698</v>
      </c>
      <c r="G203" s="31">
        <f t="shared" ca="1" si="56"/>
        <v>0</v>
      </c>
    </row>
    <row r="204" spans="1:7" x14ac:dyDescent="0.25">
      <c r="A204" s="38" t="str">
        <f t="shared" si="50"/>
        <v/>
      </c>
      <c r="B204" s="29">
        <f t="shared" si="51"/>
        <v>187</v>
      </c>
      <c r="C204" s="30">
        <f t="shared" si="52"/>
        <v>-7497.9337458667424</v>
      </c>
      <c r="D204" s="31">
        <f t="shared" si="53"/>
        <v>1860.9930006911165</v>
      </c>
      <c r="E204" s="32">
        <f t="shared" si="54"/>
        <v>5536.9407451755833</v>
      </c>
      <c r="F204" s="31">
        <f t="shared" si="55"/>
        <v>1111058.8596694942</v>
      </c>
      <c r="G204" s="31">
        <f t="shared" ca="1" si="56"/>
        <v>0</v>
      </c>
    </row>
    <row r="205" spans="1:7" x14ac:dyDescent="0.25">
      <c r="A205" s="38" t="str">
        <f t="shared" si="50"/>
        <v/>
      </c>
      <c r="B205" s="29">
        <f t="shared" si="51"/>
        <v>188</v>
      </c>
      <c r="C205" s="30">
        <f t="shared" si="52"/>
        <v>-7497.9337458667424</v>
      </c>
      <c r="D205" s="31">
        <f t="shared" si="53"/>
        <v>1851.7647661158237</v>
      </c>
      <c r="E205" s="32">
        <f t="shared" si="54"/>
        <v>5546.1689797507133</v>
      </c>
      <c r="F205" s="31">
        <f t="shared" si="55"/>
        <v>1105512.6906897435</v>
      </c>
      <c r="G205" s="31">
        <f t="shared" ca="1" si="56"/>
        <v>0</v>
      </c>
    </row>
    <row r="206" spans="1:7" x14ac:dyDescent="0.25">
      <c r="A206" s="38" t="str">
        <f t="shared" si="50"/>
        <v/>
      </c>
      <c r="B206" s="29">
        <f t="shared" ref="B206:B269" si="57">IF(F205&gt;0.99,B205+1,0)</f>
        <v>189</v>
      </c>
      <c r="C206" s="30">
        <f t="shared" ref="C206:C268" si="58">IF(B206=0,0,IF($C$9&lt;-F205,-F204-$C$8-D206,$C$9))</f>
        <v>-7497.9337458667424</v>
      </c>
      <c r="D206" s="31">
        <f t="shared" ref="D206:D269" si="59">IF(B206=0,0,F205*($C$6/$C$5))</f>
        <v>1842.5211511495727</v>
      </c>
      <c r="E206" s="32">
        <f t="shared" ref="E206:E269" si="60">IF(B206=0,0,+F205-F206)</f>
        <v>5555.412594716996</v>
      </c>
      <c r="F206" s="31">
        <f t="shared" ref="F206:F269" si="61">IF(B206=0,0,F205+C206+$C$8+D206)</f>
        <v>1099957.2780950265</v>
      </c>
      <c r="G206" s="31">
        <f t="shared" ref="G206:G269" ca="1" si="62">IF(AND(B206&lt;&gt;0,MOD(B206,$C$5)=0),SUM(INDIRECT("d"&amp;TEXT(ROW(A206)-$C$5+1,"####")&amp;":"&amp;"d"&amp;TEXT(ROW(A206),"####"))),0)</f>
        <v>0</v>
      </c>
    </row>
    <row r="207" spans="1:7" x14ac:dyDescent="0.25">
      <c r="A207" s="38" t="str">
        <f t="shared" si="50"/>
        <v/>
      </c>
      <c r="B207" s="29">
        <f t="shared" si="57"/>
        <v>190</v>
      </c>
      <c r="C207" s="30">
        <f t="shared" si="58"/>
        <v>-7497.9337458667424</v>
      </c>
      <c r="D207" s="31">
        <f t="shared" si="59"/>
        <v>1833.2621301583777</v>
      </c>
      <c r="E207" s="32">
        <f t="shared" si="60"/>
        <v>5564.6716157081537</v>
      </c>
      <c r="F207" s="31">
        <f t="shared" si="61"/>
        <v>1094392.6064793183</v>
      </c>
      <c r="G207" s="31">
        <f t="shared" ca="1" si="62"/>
        <v>0</v>
      </c>
    </row>
    <row r="208" spans="1:7" x14ac:dyDescent="0.25">
      <c r="A208" s="38" t="str">
        <f t="shared" si="50"/>
        <v/>
      </c>
      <c r="B208" s="29">
        <f t="shared" si="57"/>
        <v>191</v>
      </c>
      <c r="C208" s="30">
        <f t="shared" si="58"/>
        <v>-7497.9337458667424</v>
      </c>
      <c r="D208" s="31">
        <f t="shared" si="59"/>
        <v>1823.9876774655306</v>
      </c>
      <c r="E208" s="32">
        <f t="shared" si="60"/>
        <v>5573.9460684012156</v>
      </c>
      <c r="F208" s="31">
        <f t="shared" si="61"/>
        <v>1088818.6604109171</v>
      </c>
      <c r="G208" s="31">
        <f t="shared" ca="1" si="62"/>
        <v>0</v>
      </c>
    </row>
    <row r="209" spans="1:7" x14ac:dyDescent="0.25">
      <c r="A209" s="33" t="str">
        <f t="shared" si="50"/>
        <v>År 16</v>
      </c>
      <c r="B209" s="34">
        <f t="shared" si="57"/>
        <v>192</v>
      </c>
      <c r="C209" s="35">
        <f>IF(B209=0,0,IF($C$9&lt;-F208,-F208-$C$8-D209,$C$9))</f>
        <v>-7497.9337458667424</v>
      </c>
      <c r="D209" s="36">
        <f t="shared" si="59"/>
        <v>1814.6977673515287</v>
      </c>
      <c r="E209" s="37">
        <f t="shared" si="60"/>
        <v>5583.2359785151202</v>
      </c>
      <c r="F209" s="36">
        <f t="shared" si="61"/>
        <v>1083235.424432402</v>
      </c>
      <c r="G209" s="36">
        <f t="shared" ca="1" si="62"/>
        <v>22386.119340414731</v>
      </c>
    </row>
    <row r="210" spans="1:7" x14ac:dyDescent="0.25">
      <c r="A210" s="38" t="str">
        <f t="shared" si="50"/>
        <v/>
      </c>
      <c r="B210" s="29">
        <f t="shared" si="57"/>
        <v>193</v>
      </c>
      <c r="C210" s="30">
        <f t="shared" si="58"/>
        <v>-7497.9337458667424</v>
      </c>
      <c r="D210" s="31">
        <f t="shared" si="59"/>
        <v>1805.3923740540035</v>
      </c>
      <c r="E210" s="32">
        <f t="shared" si="60"/>
        <v>5592.5413718125783</v>
      </c>
      <c r="F210" s="31">
        <f t="shared" si="61"/>
        <v>1077642.8830605894</v>
      </c>
      <c r="G210" s="31">
        <f t="shared" ca="1" si="62"/>
        <v>0</v>
      </c>
    </row>
    <row r="211" spans="1:7" x14ac:dyDescent="0.25">
      <c r="A211" s="38" t="str">
        <f t="shared" si="50"/>
        <v/>
      </c>
      <c r="B211" s="29">
        <f t="shared" si="57"/>
        <v>194</v>
      </c>
      <c r="C211" s="30">
        <f t="shared" si="58"/>
        <v>-7497.9337458667424</v>
      </c>
      <c r="D211" s="31">
        <f t="shared" si="59"/>
        <v>1796.0714717676492</v>
      </c>
      <c r="E211" s="32">
        <f t="shared" si="60"/>
        <v>5601.8622740989085</v>
      </c>
      <c r="F211" s="31">
        <f t="shared" si="61"/>
        <v>1072041.0207864905</v>
      </c>
      <c r="G211" s="31">
        <f t="shared" ca="1" si="62"/>
        <v>0</v>
      </c>
    </row>
    <row r="212" spans="1:7" x14ac:dyDescent="0.25">
      <c r="A212" s="38" t="str">
        <f t="shared" si="50"/>
        <v/>
      </c>
      <c r="B212" s="29">
        <f t="shared" si="57"/>
        <v>195</v>
      </c>
      <c r="C212" s="30">
        <f t="shared" si="58"/>
        <v>-7497.9337458667424</v>
      </c>
      <c r="D212" s="31">
        <f t="shared" si="59"/>
        <v>1786.735034644151</v>
      </c>
      <c r="E212" s="32">
        <f t="shared" si="60"/>
        <v>5611.1987112225033</v>
      </c>
      <c r="F212" s="31">
        <f t="shared" si="61"/>
        <v>1066429.822075268</v>
      </c>
      <c r="G212" s="31">
        <f t="shared" ca="1" si="62"/>
        <v>0</v>
      </c>
    </row>
    <row r="213" spans="1:7" x14ac:dyDescent="0.25">
      <c r="A213" s="38" t="str">
        <f t="shared" si="50"/>
        <v/>
      </c>
      <c r="B213" s="29">
        <f t="shared" si="57"/>
        <v>196</v>
      </c>
      <c r="C213" s="30">
        <f t="shared" si="58"/>
        <v>-7497.9337458667424</v>
      </c>
      <c r="D213" s="31">
        <f t="shared" si="59"/>
        <v>1777.3830367921134</v>
      </c>
      <c r="E213" s="32">
        <f t="shared" si="60"/>
        <v>5620.5507090745959</v>
      </c>
      <c r="F213" s="31">
        <f t="shared" si="61"/>
        <v>1060809.2713661934</v>
      </c>
      <c r="G213" s="31">
        <f t="shared" ca="1" si="62"/>
        <v>0</v>
      </c>
    </row>
    <row r="214" spans="1:7" x14ac:dyDescent="0.25">
      <c r="A214" s="38" t="str">
        <f t="shared" si="50"/>
        <v/>
      </c>
      <c r="B214" s="29">
        <f t="shared" si="57"/>
        <v>197</v>
      </c>
      <c r="C214" s="30">
        <f t="shared" si="58"/>
        <v>-7497.9337458667424</v>
      </c>
      <c r="D214" s="31">
        <f t="shared" si="59"/>
        <v>1768.0154522769892</v>
      </c>
      <c r="E214" s="32">
        <f t="shared" si="60"/>
        <v>5629.9182935897261</v>
      </c>
      <c r="F214" s="31">
        <f t="shared" si="61"/>
        <v>1055179.3530726037</v>
      </c>
      <c r="G214" s="31">
        <f t="shared" ca="1" si="62"/>
        <v>0</v>
      </c>
    </row>
    <row r="215" spans="1:7" x14ac:dyDescent="0.25">
      <c r="A215" s="38" t="str">
        <f t="shared" si="50"/>
        <v/>
      </c>
      <c r="B215" s="29">
        <f t="shared" si="57"/>
        <v>198</v>
      </c>
      <c r="C215" s="30">
        <f t="shared" si="58"/>
        <v>-7497.9337458667424</v>
      </c>
      <c r="D215" s="31">
        <f t="shared" si="59"/>
        <v>1758.6322551210062</v>
      </c>
      <c r="E215" s="32">
        <f t="shared" si="60"/>
        <v>5639.30149074574</v>
      </c>
      <c r="F215" s="31">
        <f t="shared" si="61"/>
        <v>1049540.051581858</v>
      </c>
      <c r="G215" s="31">
        <f t="shared" ca="1" si="62"/>
        <v>0</v>
      </c>
    </row>
    <row r="216" spans="1:7" x14ac:dyDescent="0.25">
      <c r="A216" s="38" t="str">
        <f t="shared" si="50"/>
        <v/>
      </c>
      <c r="B216" s="29">
        <f t="shared" si="57"/>
        <v>199</v>
      </c>
      <c r="C216" s="30">
        <f t="shared" si="58"/>
        <v>-7497.9337458667424</v>
      </c>
      <c r="D216" s="31">
        <f t="shared" si="59"/>
        <v>1749.2334193030968</v>
      </c>
      <c r="E216" s="32">
        <f t="shared" si="60"/>
        <v>5648.700326563674</v>
      </c>
      <c r="F216" s="31">
        <f t="shared" si="61"/>
        <v>1043891.3512552943</v>
      </c>
      <c r="G216" s="31">
        <f t="shared" ca="1" si="62"/>
        <v>0</v>
      </c>
    </row>
    <row r="217" spans="1:7" x14ac:dyDescent="0.25">
      <c r="A217" s="38" t="str">
        <f t="shared" si="50"/>
        <v/>
      </c>
      <c r="B217" s="29">
        <f t="shared" si="57"/>
        <v>200</v>
      </c>
      <c r="C217" s="30">
        <f t="shared" si="58"/>
        <v>-7497.9337458667424</v>
      </c>
      <c r="D217" s="31">
        <f t="shared" si="59"/>
        <v>1739.8189187588239</v>
      </c>
      <c r="E217" s="32">
        <f t="shared" si="60"/>
        <v>5658.1148271079874</v>
      </c>
      <c r="F217" s="31">
        <f t="shared" si="61"/>
        <v>1038233.2364281863</v>
      </c>
      <c r="G217" s="31">
        <f t="shared" ca="1" si="62"/>
        <v>0</v>
      </c>
    </row>
    <row r="218" spans="1:7" x14ac:dyDescent="0.25">
      <c r="A218" s="38" t="str">
        <f t="shared" si="50"/>
        <v/>
      </c>
      <c r="B218" s="29">
        <f t="shared" si="57"/>
        <v>201</v>
      </c>
      <c r="C218" s="30">
        <f t="shared" si="58"/>
        <v>-7497.9337458667424</v>
      </c>
      <c r="D218" s="31">
        <f t="shared" si="59"/>
        <v>1730.3887273803107</v>
      </c>
      <c r="E218" s="32">
        <f t="shared" si="60"/>
        <v>5667.5450184864458</v>
      </c>
      <c r="F218" s="31">
        <f t="shared" si="61"/>
        <v>1032565.6914096999</v>
      </c>
      <c r="G218" s="31">
        <f t="shared" ca="1" si="62"/>
        <v>0</v>
      </c>
    </row>
    <row r="219" spans="1:7" x14ac:dyDescent="0.25">
      <c r="A219" s="38" t="str">
        <f t="shared" si="50"/>
        <v/>
      </c>
      <c r="B219" s="29">
        <f t="shared" si="57"/>
        <v>202</v>
      </c>
      <c r="C219" s="30">
        <f t="shared" si="58"/>
        <v>-7497.9337458667424</v>
      </c>
      <c r="D219" s="31">
        <f t="shared" si="59"/>
        <v>1720.9428190161666</v>
      </c>
      <c r="E219" s="32">
        <f t="shared" si="60"/>
        <v>5676.9909268505871</v>
      </c>
      <c r="F219" s="31">
        <f t="shared" si="61"/>
        <v>1026888.7004828493</v>
      </c>
      <c r="G219" s="31">
        <f t="shared" ca="1" si="62"/>
        <v>0</v>
      </c>
    </row>
    <row r="220" spans="1:7" x14ac:dyDescent="0.25">
      <c r="A220" s="38" t="str">
        <f t="shared" si="50"/>
        <v/>
      </c>
      <c r="B220" s="29">
        <f t="shared" si="57"/>
        <v>203</v>
      </c>
      <c r="C220" s="30">
        <f t="shared" si="58"/>
        <v>-7497.9337458667424</v>
      </c>
      <c r="D220" s="31">
        <f t="shared" si="59"/>
        <v>1711.4811674714156</v>
      </c>
      <c r="E220" s="32">
        <f t="shared" si="60"/>
        <v>5686.4525783953723</v>
      </c>
      <c r="F220" s="31">
        <f t="shared" si="61"/>
        <v>1021202.2479044539</v>
      </c>
      <c r="G220" s="31">
        <f t="shared" ca="1" si="62"/>
        <v>0</v>
      </c>
    </row>
    <row r="221" spans="1:7" x14ac:dyDescent="0.25">
      <c r="A221" s="33" t="str">
        <f t="shared" si="50"/>
        <v>År 17</v>
      </c>
      <c r="B221" s="34">
        <f t="shared" si="57"/>
        <v>204</v>
      </c>
      <c r="C221" s="35">
        <f>IF(B221=0,0,IF($C$9&lt;-F220,-F220-$C$8-D221,$C$9))</f>
        <v>-7497.9337458667424</v>
      </c>
      <c r="D221" s="36">
        <f t="shared" si="59"/>
        <v>1702.0037465074233</v>
      </c>
      <c r="E221" s="37">
        <f t="shared" si="60"/>
        <v>5695.9299993593013</v>
      </c>
      <c r="F221" s="36">
        <f t="shared" si="61"/>
        <v>1015506.3179050946</v>
      </c>
      <c r="G221" s="36">
        <f t="shared" ca="1" si="62"/>
        <v>21046.09842309315</v>
      </c>
    </row>
    <row r="222" spans="1:7" x14ac:dyDescent="0.25">
      <c r="A222" s="38" t="str">
        <f t="shared" ref="A222:A285" si="63">IF(AND(B222&lt;&gt;0,MOD(B222,$C$5)=0),"År "&amp;TEXT(B222/$C$5,"##"),"")</f>
        <v/>
      </c>
      <c r="B222" s="29">
        <f t="shared" si="57"/>
        <v>205</v>
      </c>
      <c r="C222" s="30">
        <f t="shared" si="58"/>
        <v>-7497.9337458667424</v>
      </c>
      <c r="D222" s="31">
        <f t="shared" si="59"/>
        <v>1692.5105298418243</v>
      </c>
      <c r="E222" s="32">
        <f t="shared" si="60"/>
        <v>5705.4232160248794</v>
      </c>
      <c r="F222" s="31">
        <f t="shared" si="61"/>
        <v>1009800.8946890697</v>
      </c>
      <c r="G222" s="31">
        <f t="shared" ca="1" si="62"/>
        <v>0</v>
      </c>
    </row>
    <row r="223" spans="1:7" x14ac:dyDescent="0.25">
      <c r="A223" s="38" t="str">
        <f t="shared" si="63"/>
        <v/>
      </c>
      <c r="B223" s="29">
        <f t="shared" si="57"/>
        <v>206</v>
      </c>
      <c r="C223" s="30">
        <f t="shared" si="58"/>
        <v>-7497.9337458667424</v>
      </c>
      <c r="D223" s="31">
        <f t="shared" si="59"/>
        <v>1683.0014911484495</v>
      </c>
      <c r="E223" s="32">
        <f t="shared" si="60"/>
        <v>5714.9322547182674</v>
      </c>
      <c r="F223" s="31">
        <f t="shared" si="61"/>
        <v>1004085.9624343514</v>
      </c>
      <c r="G223" s="31">
        <f t="shared" ca="1" si="62"/>
        <v>0</v>
      </c>
    </row>
    <row r="224" spans="1:7" x14ac:dyDescent="0.25">
      <c r="A224" s="38" t="str">
        <f t="shared" si="63"/>
        <v/>
      </c>
      <c r="B224" s="29">
        <f t="shared" si="57"/>
        <v>207</v>
      </c>
      <c r="C224" s="30">
        <f t="shared" si="58"/>
        <v>-7497.9337458667424</v>
      </c>
      <c r="D224" s="31">
        <f t="shared" si="59"/>
        <v>1673.4766040572524</v>
      </c>
      <c r="E224" s="32">
        <f t="shared" si="60"/>
        <v>5724.4571418095147</v>
      </c>
      <c r="F224" s="31">
        <f t="shared" si="61"/>
        <v>998361.50529254193</v>
      </c>
      <c r="G224" s="31">
        <f t="shared" ca="1" si="62"/>
        <v>0</v>
      </c>
    </row>
    <row r="225" spans="1:7" x14ac:dyDescent="0.25">
      <c r="A225" s="38" t="str">
        <f t="shared" si="63"/>
        <v/>
      </c>
      <c r="B225" s="29">
        <f t="shared" si="57"/>
        <v>208</v>
      </c>
      <c r="C225" s="30">
        <f t="shared" si="58"/>
        <v>-7497.9337458667424</v>
      </c>
      <c r="D225" s="31">
        <f t="shared" si="59"/>
        <v>1663.9358421542368</v>
      </c>
      <c r="E225" s="32">
        <f t="shared" si="60"/>
        <v>5733.9979037125595</v>
      </c>
      <c r="F225" s="31">
        <f t="shared" si="61"/>
        <v>992627.50738882937</v>
      </c>
      <c r="G225" s="31">
        <f t="shared" ca="1" si="62"/>
        <v>0</v>
      </c>
    </row>
    <row r="226" spans="1:7" x14ac:dyDescent="0.25">
      <c r="A226" s="38" t="str">
        <f t="shared" si="63"/>
        <v/>
      </c>
      <c r="B226" s="29">
        <f t="shared" si="57"/>
        <v>209</v>
      </c>
      <c r="C226" s="30">
        <f t="shared" si="58"/>
        <v>-7497.9337458667424</v>
      </c>
      <c r="D226" s="31">
        <f t="shared" si="59"/>
        <v>1654.3791789813824</v>
      </c>
      <c r="E226" s="32">
        <f t="shared" si="60"/>
        <v>5743.5545668853447</v>
      </c>
      <c r="F226" s="31">
        <f t="shared" si="61"/>
        <v>986883.95282194403</v>
      </c>
      <c r="G226" s="31">
        <f t="shared" ca="1" si="62"/>
        <v>0</v>
      </c>
    </row>
    <row r="227" spans="1:7" x14ac:dyDescent="0.25">
      <c r="A227" s="38" t="str">
        <f t="shared" si="63"/>
        <v/>
      </c>
      <c r="B227" s="29">
        <f t="shared" si="57"/>
        <v>210</v>
      </c>
      <c r="C227" s="30">
        <f t="shared" si="58"/>
        <v>-7497.9337458667424</v>
      </c>
      <c r="D227" s="31">
        <f t="shared" si="59"/>
        <v>1644.8065880365734</v>
      </c>
      <c r="E227" s="32">
        <f t="shared" si="60"/>
        <v>5753.1271578301676</v>
      </c>
      <c r="F227" s="31">
        <f t="shared" si="61"/>
        <v>981130.82566411386</v>
      </c>
      <c r="G227" s="31">
        <f t="shared" ca="1" si="62"/>
        <v>0</v>
      </c>
    </row>
    <row r="228" spans="1:7" x14ac:dyDescent="0.25">
      <c r="A228" s="38" t="str">
        <f t="shared" si="63"/>
        <v/>
      </c>
      <c r="B228" s="29">
        <f t="shared" si="57"/>
        <v>211</v>
      </c>
      <c r="C228" s="30">
        <f t="shared" si="58"/>
        <v>-7497.9337458667424</v>
      </c>
      <c r="D228" s="31">
        <f t="shared" si="59"/>
        <v>1635.2180427735232</v>
      </c>
      <c r="E228" s="32">
        <f t="shared" si="60"/>
        <v>5762.715703093214</v>
      </c>
      <c r="F228" s="31">
        <f t="shared" si="61"/>
        <v>975368.10996102064</v>
      </c>
      <c r="G228" s="31">
        <f t="shared" ca="1" si="62"/>
        <v>0</v>
      </c>
    </row>
    <row r="229" spans="1:7" x14ac:dyDescent="0.25">
      <c r="A229" s="38" t="str">
        <f t="shared" si="63"/>
        <v/>
      </c>
      <c r="B229" s="29">
        <f t="shared" si="57"/>
        <v>212</v>
      </c>
      <c r="C229" s="30">
        <f t="shared" si="58"/>
        <v>-7497.9337458667424</v>
      </c>
      <c r="D229" s="31">
        <f t="shared" si="59"/>
        <v>1625.6135166017011</v>
      </c>
      <c r="E229" s="32">
        <f t="shared" si="60"/>
        <v>5772.320229265024</v>
      </c>
      <c r="F229" s="31">
        <f t="shared" si="61"/>
        <v>969595.78973175562</v>
      </c>
      <c r="G229" s="31">
        <f t="shared" ca="1" si="62"/>
        <v>0</v>
      </c>
    </row>
    <row r="230" spans="1:7" x14ac:dyDescent="0.25">
      <c r="A230" s="38" t="str">
        <f t="shared" si="63"/>
        <v/>
      </c>
      <c r="B230" s="29">
        <f t="shared" si="57"/>
        <v>213</v>
      </c>
      <c r="C230" s="30">
        <f t="shared" si="58"/>
        <v>-7497.9337458667424</v>
      </c>
      <c r="D230" s="31">
        <f t="shared" si="59"/>
        <v>1615.9929828862594</v>
      </c>
      <c r="E230" s="32">
        <f t="shared" si="60"/>
        <v>5781.9407629804919</v>
      </c>
      <c r="F230" s="31">
        <f t="shared" si="61"/>
        <v>963813.84896877513</v>
      </c>
      <c r="G230" s="31">
        <f t="shared" ca="1" si="62"/>
        <v>0</v>
      </c>
    </row>
    <row r="231" spans="1:7" x14ac:dyDescent="0.25">
      <c r="A231" s="38" t="str">
        <f t="shared" si="63"/>
        <v/>
      </c>
      <c r="B231" s="29">
        <f t="shared" si="57"/>
        <v>214</v>
      </c>
      <c r="C231" s="30">
        <f t="shared" si="58"/>
        <v>-7497.9337458667424</v>
      </c>
      <c r="D231" s="31">
        <f t="shared" si="59"/>
        <v>1606.3564149479587</v>
      </c>
      <c r="E231" s="32">
        <f t="shared" si="60"/>
        <v>5791.5773309187498</v>
      </c>
      <c r="F231" s="31">
        <f t="shared" si="61"/>
        <v>958022.27163785638</v>
      </c>
      <c r="G231" s="31">
        <f t="shared" ca="1" si="62"/>
        <v>0</v>
      </c>
    </row>
    <row r="232" spans="1:7" x14ac:dyDescent="0.25">
      <c r="A232" s="38" t="str">
        <f t="shared" si="63"/>
        <v/>
      </c>
      <c r="B232" s="29">
        <f t="shared" si="57"/>
        <v>215</v>
      </c>
      <c r="C232" s="30">
        <f t="shared" si="58"/>
        <v>-7497.9337458667424</v>
      </c>
      <c r="D232" s="31">
        <f t="shared" si="59"/>
        <v>1596.703786063094</v>
      </c>
      <c r="E232" s="32">
        <f t="shared" si="60"/>
        <v>5801.2299598036334</v>
      </c>
      <c r="F232" s="31">
        <f t="shared" si="61"/>
        <v>952221.04167805274</v>
      </c>
      <c r="G232" s="31">
        <f t="shared" ca="1" si="62"/>
        <v>0</v>
      </c>
    </row>
    <row r="233" spans="1:7" x14ac:dyDescent="0.25">
      <c r="A233" s="33" t="str">
        <f t="shared" si="63"/>
        <v>År 18</v>
      </c>
      <c r="B233" s="34">
        <f t="shared" si="57"/>
        <v>216</v>
      </c>
      <c r="C233" s="35">
        <f>IF(B233=0,0,IF($C$9&lt;-F232,-F232-$C$8-D233,$C$9))</f>
        <v>-7497.9337458667424</v>
      </c>
      <c r="D233" s="36">
        <f t="shared" si="59"/>
        <v>1587.0350694634215</v>
      </c>
      <c r="E233" s="37">
        <f t="shared" si="60"/>
        <v>5810.8986764033325</v>
      </c>
      <c r="F233" s="36">
        <f t="shared" si="61"/>
        <v>946410.14300164941</v>
      </c>
      <c r="G233" s="36">
        <f t="shared" ca="1" si="62"/>
        <v>19679.030046955679</v>
      </c>
    </row>
    <row r="234" spans="1:7" x14ac:dyDescent="0.25">
      <c r="A234" s="38" t="str">
        <f t="shared" si="63"/>
        <v/>
      </c>
      <c r="B234" s="29">
        <f t="shared" si="57"/>
        <v>217</v>
      </c>
      <c r="C234" s="30">
        <f t="shared" si="58"/>
        <v>-7497.9337458667424</v>
      </c>
      <c r="D234" s="31">
        <f t="shared" si="59"/>
        <v>1577.3502383360824</v>
      </c>
      <c r="E234" s="32">
        <f t="shared" si="60"/>
        <v>5820.583507530624</v>
      </c>
      <c r="F234" s="31">
        <f t="shared" si="61"/>
        <v>940589.55949411879</v>
      </c>
      <c r="G234" s="31">
        <f t="shared" ca="1" si="62"/>
        <v>0</v>
      </c>
    </row>
    <row r="235" spans="1:7" x14ac:dyDescent="0.25">
      <c r="A235" s="38" t="str">
        <f t="shared" si="63"/>
        <v/>
      </c>
      <c r="B235" s="29">
        <f t="shared" si="57"/>
        <v>218</v>
      </c>
      <c r="C235" s="30">
        <f t="shared" si="58"/>
        <v>-7497.9337458667424</v>
      </c>
      <c r="D235" s="31">
        <f t="shared" si="59"/>
        <v>1567.6492658235313</v>
      </c>
      <c r="E235" s="32">
        <f t="shared" si="60"/>
        <v>5830.2844800432213</v>
      </c>
      <c r="F235" s="31">
        <f t="shared" si="61"/>
        <v>934759.27501407557</v>
      </c>
      <c r="G235" s="31">
        <f t="shared" ca="1" si="62"/>
        <v>0</v>
      </c>
    </row>
    <row r="236" spans="1:7" x14ac:dyDescent="0.25">
      <c r="A236" s="38" t="str">
        <f t="shared" si="63"/>
        <v/>
      </c>
      <c r="B236" s="29">
        <f t="shared" si="57"/>
        <v>219</v>
      </c>
      <c r="C236" s="30">
        <f t="shared" si="58"/>
        <v>-7497.9337458667424</v>
      </c>
      <c r="D236" s="31">
        <f t="shared" si="59"/>
        <v>1557.9321250234593</v>
      </c>
      <c r="E236" s="32">
        <f t="shared" si="60"/>
        <v>5840.001620843308</v>
      </c>
      <c r="F236" s="31">
        <f t="shared" si="61"/>
        <v>928919.27339323226</v>
      </c>
      <c r="G236" s="31">
        <f t="shared" ca="1" si="62"/>
        <v>0</v>
      </c>
    </row>
    <row r="237" spans="1:7" x14ac:dyDescent="0.25">
      <c r="A237" s="38" t="str">
        <f t="shared" si="63"/>
        <v/>
      </c>
      <c r="B237" s="29">
        <f t="shared" si="57"/>
        <v>220</v>
      </c>
      <c r="C237" s="30">
        <f t="shared" si="58"/>
        <v>-7497.9337458667424</v>
      </c>
      <c r="D237" s="31">
        <f t="shared" si="59"/>
        <v>1548.1987889887205</v>
      </c>
      <c r="E237" s="32">
        <f t="shared" si="60"/>
        <v>5849.7349568780046</v>
      </c>
      <c r="F237" s="31">
        <f t="shared" si="61"/>
        <v>923069.53843635425</v>
      </c>
      <c r="G237" s="31">
        <f t="shared" ca="1" si="62"/>
        <v>0</v>
      </c>
    </row>
    <row r="238" spans="1:7" x14ac:dyDescent="0.25">
      <c r="A238" s="38" t="str">
        <f t="shared" si="63"/>
        <v/>
      </c>
      <c r="B238" s="29">
        <f t="shared" si="57"/>
        <v>221</v>
      </c>
      <c r="C238" s="30">
        <f t="shared" si="58"/>
        <v>-7497.9337458667424</v>
      </c>
      <c r="D238" s="31">
        <f t="shared" si="59"/>
        <v>1538.4492307272571</v>
      </c>
      <c r="E238" s="32">
        <f t="shared" si="60"/>
        <v>5859.4845151394838</v>
      </c>
      <c r="F238" s="31">
        <f t="shared" si="61"/>
        <v>917210.05392121477</v>
      </c>
      <c r="G238" s="31">
        <f t="shared" ca="1" si="62"/>
        <v>0</v>
      </c>
    </row>
    <row r="239" spans="1:7" x14ac:dyDescent="0.25">
      <c r="A239" s="38" t="str">
        <f t="shared" si="63"/>
        <v/>
      </c>
      <c r="B239" s="29">
        <f t="shared" si="57"/>
        <v>222</v>
      </c>
      <c r="C239" s="30">
        <f t="shared" si="58"/>
        <v>-7497.9337458667424</v>
      </c>
      <c r="D239" s="31">
        <f t="shared" si="59"/>
        <v>1528.6834232020246</v>
      </c>
      <c r="E239" s="32">
        <f t="shared" si="60"/>
        <v>5869.2503226647386</v>
      </c>
      <c r="F239" s="31">
        <f t="shared" si="61"/>
        <v>911340.80359855003</v>
      </c>
      <c r="G239" s="31">
        <f t="shared" ca="1" si="62"/>
        <v>0</v>
      </c>
    </row>
    <row r="240" spans="1:7" x14ac:dyDescent="0.25">
      <c r="A240" s="38" t="str">
        <f t="shared" si="63"/>
        <v/>
      </c>
      <c r="B240" s="29">
        <f t="shared" si="57"/>
        <v>223</v>
      </c>
      <c r="C240" s="30">
        <f t="shared" si="58"/>
        <v>-7497.9337458667424</v>
      </c>
      <c r="D240" s="31">
        <f t="shared" si="59"/>
        <v>1518.9013393309169</v>
      </c>
      <c r="E240" s="32">
        <f t="shared" si="60"/>
        <v>5879.0324065358145</v>
      </c>
      <c r="F240" s="31">
        <f t="shared" si="61"/>
        <v>905461.77119201422</v>
      </c>
      <c r="G240" s="31">
        <f t="shared" ca="1" si="62"/>
        <v>0</v>
      </c>
    </row>
    <row r="241" spans="1:7" x14ac:dyDescent="0.25">
      <c r="A241" s="38" t="str">
        <f t="shared" si="63"/>
        <v/>
      </c>
      <c r="B241" s="29">
        <f t="shared" si="57"/>
        <v>224</v>
      </c>
      <c r="C241" s="30">
        <f t="shared" si="58"/>
        <v>-7497.9337458667424</v>
      </c>
      <c r="D241" s="31">
        <f t="shared" si="59"/>
        <v>1509.1029519866904</v>
      </c>
      <c r="E241" s="32">
        <f t="shared" si="60"/>
        <v>5888.8307938800426</v>
      </c>
      <c r="F241" s="31">
        <f t="shared" si="61"/>
        <v>899572.94039813417</v>
      </c>
      <c r="G241" s="31">
        <f t="shared" ca="1" si="62"/>
        <v>0</v>
      </c>
    </row>
    <row r="242" spans="1:7" x14ac:dyDescent="0.25">
      <c r="A242" s="38" t="str">
        <f t="shared" si="63"/>
        <v/>
      </c>
      <c r="B242" s="29">
        <f t="shared" si="57"/>
        <v>225</v>
      </c>
      <c r="C242" s="30">
        <f t="shared" si="58"/>
        <v>-7497.9337458667424</v>
      </c>
      <c r="D242" s="31">
        <f t="shared" si="59"/>
        <v>1499.2882339968903</v>
      </c>
      <c r="E242" s="32">
        <f t="shared" si="60"/>
        <v>5898.6455118699232</v>
      </c>
      <c r="F242" s="31">
        <f t="shared" si="61"/>
        <v>893674.29488626425</v>
      </c>
      <c r="G242" s="31">
        <f t="shared" ca="1" si="62"/>
        <v>0</v>
      </c>
    </row>
    <row r="243" spans="1:7" x14ac:dyDescent="0.25">
      <c r="A243" s="38" t="str">
        <f t="shared" si="63"/>
        <v/>
      </c>
      <c r="B243" s="29">
        <f t="shared" si="57"/>
        <v>226</v>
      </c>
      <c r="C243" s="30">
        <f t="shared" si="58"/>
        <v>-7497.9337458667424</v>
      </c>
      <c r="D243" s="31">
        <f t="shared" si="59"/>
        <v>1489.4571581437738</v>
      </c>
      <c r="E243" s="32">
        <f t="shared" si="60"/>
        <v>5908.4765877230093</v>
      </c>
      <c r="F243" s="31">
        <f t="shared" si="61"/>
        <v>887765.81829854124</v>
      </c>
      <c r="G243" s="31">
        <f t="shared" ca="1" si="62"/>
        <v>0</v>
      </c>
    </row>
    <row r="244" spans="1:7" x14ac:dyDescent="0.25">
      <c r="A244" s="38" t="str">
        <f t="shared" si="63"/>
        <v/>
      </c>
      <c r="B244" s="29">
        <f t="shared" si="57"/>
        <v>227</v>
      </c>
      <c r="C244" s="30">
        <f t="shared" si="58"/>
        <v>-7497.9337458667424</v>
      </c>
      <c r="D244" s="31">
        <f t="shared" si="59"/>
        <v>1479.6096971642355</v>
      </c>
      <c r="E244" s="32">
        <f t="shared" si="60"/>
        <v>5918.3240487024887</v>
      </c>
      <c r="F244" s="31">
        <f t="shared" si="61"/>
        <v>881847.49424983875</v>
      </c>
      <c r="G244" s="31">
        <f t="shared" ca="1" si="62"/>
        <v>0</v>
      </c>
    </row>
    <row r="245" spans="1:7" x14ac:dyDescent="0.25">
      <c r="A245" s="33" t="str">
        <f t="shared" si="63"/>
        <v>År 19</v>
      </c>
      <c r="B245" s="34">
        <f t="shared" si="57"/>
        <v>228</v>
      </c>
      <c r="C245" s="35">
        <f>IF(B245=0,0,IF($C$9&lt;-F244,-F244-$C$8-D245,$C$9))</f>
        <v>-7497.9337458667424</v>
      </c>
      <c r="D245" s="36">
        <f t="shared" si="59"/>
        <v>1469.7458237497312</v>
      </c>
      <c r="E245" s="37">
        <f t="shared" si="60"/>
        <v>5928.1879221170675</v>
      </c>
      <c r="F245" s="36">
        <f t="shared" si="61"/>
        <v>875919.30632772169</v>
      </c>
      <c r="G245" s="36">
        <f t="shared" ca="1" si="62"/>
        <v>18284.368276473313</v>
      </c>
    </row>
    <row r="246" spans="1:7" x14ac:dyDescent="0.25">
      <c r="A246" s="38" t="str">
        <f t="shared" si="63"/>
        <v/>
      </c>
      <c r="B246" s="29">
        <f t="shared" si="57"/>
        <v>229</v>
      </c>
      <c r="C246" s="30">
        <f t="shared" si="58"/>
        <v>-7497.9337458667424</v>
      </c>
      <c r="D246" s="31">
        <f t="shared" si="59"/>
        <v>1459.8655105462028</v>
      </c>
      <c r="E246" s="32">
        <f t="shared" si="60"/>
        <v>5938.0682353205048</v>
      </c>
      <c r="F246" s="31">
        <f t="shared" si="61"/>
        <v>869981.23809240118</v>
      </c>
      <c r="G246" s="31">
        <f t="shared" ca="1" si="62"/>
        <v>0</v>
      </c>
    </row>
    <row r="247" spans="1:7" x14ac:dyDescent="0.25">
      <c r="A247" s="38" t="str">
        <f t="shared" si="63"/>
        <v/>
      </c>
      <c r="B247" s="29">
        <f t="shared" si="57"/>
        <v>230</v>
      </c>
      <c r="C247" s="30">
        <f t="shared" si="58"/>
        <v>-7497.9337458667424</v>
      </c>
      <c r="D247" s="31">
        <f t="shared" si="59"/>
        <v>1449.9687301540021</v>
      </c>
      <c r="E247" s="32">
        <f t="shared" si="60"/>
        <v>5947.9650157127762</v>
      </c>
      <c r="F247" s="31">
        <f t="shared" si="61"/>
        <v>864033.27307668841</v>
      </c>
      <c r="G247" s="31">
        <f t="shared" ca="1" si="62"/>
        <v>0</v>
      </c>
    </row>
    <row r="248" spans="1:7" x14ac:dyDescent="0.25">
      <c r="A248" s="38" t="str">
        <f t="shared" si="63"/>
        <v/>
      </c>
      <c r="B248" s="29">
        <f t="shared" si="57"/>
        <v>231</v>
      </c>
      <c r="C248" s="30">
        <f t="shared" si="58"/>
        <v>-7497.9337458667424</v>
      </c>
      <c r="D248" s="31">
        <f t="shared" si="59"/>
        <v>1440.0554551278142</v>
      </c>
      <c r="E248" s="32">
        <f t="shared" si="60"/>
        <v>5957.8782907389104</v>
      </c>
      <c r="F248" s="31">
        <f t="shared" si="61"/>
        <v>858075.39478594949</v>
      </c>
      <c r="G248" s="31">
        <f t="shared" ca="1" si="62"/>
        <v>0</v>
      </c>
    </row>
    <row r="249" spans="1:7" x14ac:dyDescent="0.25">
      <c r="A249" s="38" t="str">
        <f t="shared" si="63"/>
        <v/>
      </c>
      <c r="B249" s="29">
        <f t="shared" si="57"/>
        <v>232</v>
      </c>
      <c r="C249" s="30">
        <f t="shared" si="58"/>
        <v>-7497.9337458667424</v>
      </c>
      <c r="D249" s="31">
        <f t="shared" si="59"/>
        <v>1430.1256579765825</v>
      </c>
      <c r="E249" s="32">
        <f t="shared" si="60"/>
        <v>5967.8080878901528</v>
      </c>
      <c r="F249" s="31">
        <f t="shared" si="61"/>
        <v>852107.58669805934</v>
      </c>
      <c r="G249" s="31">
        <f t="shared" ca="1" si="62"/>
        <v>0</v>
      </c>
    </row>
    <row r="250" spans="1:7" x14ac:dyDescent="0.25">
      <c r="A250" s="38" t="str">
        <f t="shared" si="63"/>
        <v/>
      </c>
      <c r="B250" s="29">
        <f t="shared" si="57"/>
        <v>233</v>
      </c>
      <c r="C250" s="30">
        <f t="shared" si="58"/>
        <v>-7497.9337458667424</v>
      </c>
      <c r="D250" s="31">
        <f t="shared" si="59"/>
        <v>1420.1793111634324</v>
      </c>
      <c r="E250" s="32">
        <f t="shared" si="60"/>
        <v>5977.7544347032672</v>
      </c>
      <c r="F250" s="31">
        <f t="shared" si="61"/>
        <v>846129.83226335607</v>
      </c>
      <c r="G250" s="31">
        <f t="shared" ca="1" si="62"/>
        <v>0</v>
      </c>
    </row>
    <row r="251" spans="1:7" x14ac:dyDescent="0.25">
      <c r="A251" s="38" t="str">
        <f t="shared" si="63"/>
        <v/>
      </c>
      <c r="B251" s="29">
        <f t="shared" si="57"/>
        <v>234</v>
      </c>
      <c r="C251" s="30">
        <f t="shared" si="58"/>
        <v>-7497.9337458667424</v>
      </c>
      <c r="D251" s="31">
        <f t="shared" si="59"/>
        <v>1410.2163871055936</v>
      </c>
      <c r="E251" s="32">
        <f t="shared" si="60"/>
        <v>5987.7173587611178</v>
      </c>
      <c r="F251" s="31">
        <f t="shared" si="61"/>
        <v>840142.11490459496</v>
      </c>
      <c r="G251" s="31">
        <f t="shared" ca="1" si="62"/>
        <v>0</v>
      </c>
    </row>
    <row r="252" spans="1:7" x14ac:dyDescent="0.25">
      <c r="A252" s="38" t="str">
        <f t="shared" si="63"/>
        <v/>
      </c>
      <c r="B252" s="29">
        <f t="shared" si="57"/>
        <v>235</v>
      </c>
      <c r="C252" s="30">
        <f t="shared" si="58"/>
        <v>-7497.9337458667424</v>
      </c>
      <c r="D252" s="31">
        <f t="shared" si="59"/>
        <v>1400.2368581743251</v>
      </c>
      <c r="E252" s="32">
        <f t="shared" si="60"/>
        <v>5997.6968876924366</v>
      </c>
      <c r="F252" s="31">
        <f t="shared" si="61"/>
        <v>834144.41801690252</v>
      </c>
      <c r="G252" s="31">
        <f t="shared" ca="1" si="62"/>
        <v>0</v>
      </c>
    </row>
    <row r="253" spans="1:7" x14ac:dyDescent="0.25">
      <c r="A253" s="38" t="str">
        <f t="shared" si="63"/>
        <v/>
      </c>
      <c r="B253" s="29">
        <f t="shared" si="57"/>
        <v>236</v>
      </c>
      <c r="C253" s="30">
        <f t="shared" si="58"/>
        <v>-7497.9337458667424</v>
      </c>
      <c r="D253" s="31">
        <f t="shared" si="59"/>
        <v>1390.2406966948377</v>
      </c>
      <c r="E253" s="32">
        <f t="shared" si="60"/>
        <v>6007.6930491719395</v>
      </c>
      <c r="F253" s="31">
        <f t="shared" si="61"/>
        <v>828136.72496773058</v>
      </c>
      <c r="G253" s="31">
        <f t="shared" ca="1" si="62"/>
        <v>0</v>
      </c>
    </row>
    <row r="254" spans="1:7" x14ac:dyDescent="0.25">
      <c r="A254" s="38" t="str">
        <f t="shared" si="63"/>
        <v/>
      </c>
      <c r="B254" s="29">
        <f t="shared" si="57"/>
        <v>237</v>
      </c>
      <c r="C254" s="30">
        <f t="shared" si="58"/>
        <v>-7497.9337458667424</v>
      </c>
      <c r="D254" s="31">
        <f t="shared" si="59"/>
        <v>1380.2278749462178</v>
      </c>
      <c r="E254" s="32">
        <f t="shared" si="60"/>
        <v>6017.7058709205594</v>
      </c>
      <c r="F254" s="31">
        <f t="shared" si="61"/>
        <v>822119.01909681002</v>
      </c>
      <c r="G254" s="31">
        <f t="shared" ca="1" si="62"/>
        <v>0</v>
      </c>
    </row>
    <row r="255" spans="1:7" x14ac:dyDescent="0.25">
      <c r="A255" s="38" t="str">
        <f t="shared" si="63"/>
        <v/>
      </c>
      <c r="B255" s="29">
        <f t="shared" si="57"/>
        <v>238</v>
      </c>
      <c r="C255" s="30">
        <f t="shared" si="58"/>
        <v>-7497.9337458667424</v>
      </c>
      <c r="D255" s="31">
        <f t="shared" si="59"/>
        <v>1370.19836516135</v>
      </c>
      <c r="E255" s="32">
        <f t="shared" si="60"/>
        <v>6027.735380705446</v>
      </c>
      <c r="F255" s="31">
        <f t="shared" si="61"/>
        <v>816091.28371610458</v>
      </c>
      <c r="G255" s="31">
        <f t="shared" ca="1" si="62"/>
        <v>0</v>
      </c>
    </row>
    <row r="256" spans="1:7" x14ac:dyDescent="0.25">
      <c r="A256" s="38" t="str">
        <f t="shared" si="63"/>
        <v/>
      </c>
      <c r="B256" s="29">
        <f t="shared" si="57"/>
        <v>239</v>
      </c>
      <c r="C256" s="30">
        <f t="shared" si="58"/>
        <v>-7497.9337458667424</v>
      </c>
      <c r="D256" s="31">
        <f t="shared" si="59"/>
        <v>1360.152139526841</v>
      </c>
      <c r="E256" s="32">
        <f t="shared" si="60"/>
        <v>6037.7816063399659</v>
      </c>
      <c r="F256" s="31">
        <f t="shared" si="61"/>
        <v>810053.50210976461</v>
      </c>
      <c r="G256" s="31">
        <f t="shared" ca="1" si="62"/>
        <v>0</v>
      </c>
    </row>
    <row r="257" spans="1:7" x14ac:dyDescent="0.25">
      <c r="A257" s="33" t="str">
        <f t="shared" si="63"/>
        <v>År 20</v>
      </c>
      <c r="B257" s="34">
        <f t="shared" si="57"/>
        <v>240</v>
      </c>
      <c r="C257" s="35">
        <f>IF(B257=0,0,IF($C$9&lt;-F256,-F256-$C$8-D257,$C$9))</f>
        <v>-7497.9337458667424</v>
      </c>
      <c r="D257" s="36">
        <f t="shared" si="59"/>
        <v>1350.0891701829412</v>
      </c>
      <c r="E257" s="37">
        <f t="shared" si="60"/>
        <v>6047.8445756838191</v>
      </c>
      <c r="F257" s="36">
        <f t="shared" si="61"/>
        <v>804005.65753408079</v>
      </c>
      <c r="G257" s="36">
        <f t="shared" ca="1" si="62"/>
        <v>16861.55615676014</v>
      </c>
    </row>
    <row r="258" spans="1:7" x14ac:dyDescent="0.25">
      <c r="A258" s="38" t="str">
        <f t="shared" si="63"/>
        <v/>
      </c>
      <c r="B258" s="29">
        <f t="shared" si="57"/>
        <v>241</v>
      </c>
      <c r="C258" s="30">
        <f t="shared" si="58"/>
        <v>-7497.9337458667424</v>
      </c>
      <c r="D258" s="31">
        <f t="shared" si="59"/>
        <v>1340.009429223468</v>
      </c>
      <c r="E258" s="32">
        <f t="shared" si="60"/>
        <v>6057.9243166432716</v>
      </c>
      <c r="F258" s="31">
        <f t="shared" si="61"/>
        <v>797947.73321743752</v>
      </c>
      <c r="G258" s="31">
        <f t="shared" ca="1" si="62"/>
        <v>0</v>
      </c>
    </row>
    <row r="259" spans="1:7" x14ac:dyDescent="0.25">
      <c r="A259" s="38" t="str">
        <f t="shared" si="63"/>
        <v/>
      </c>
      <c r="B259" s="29">
        <f t="shared" si="57"/>
        <v>242</v>
      </c>
      <c r="C259" s="30">
        <f t="shared" si="58"/>
        <v>-7497.9337458667424</v>
      </c>
      <c r="D259" s="31">
        <f t="shared" si="59"/>
        <v>1329.9128886957292</v>
      </c>
      <c r="E259" s="32">
        <f t="shared" si="60"/>
        <v>6068.0208571710391</v>
      </c>
      <c r="F259" s="31">
        <f t="shared" si="61"/>
        <v>791879.71236026648</v>
      </c>
      <c r="G259" s="31">
        <f t="shared" ca="1" si="62"/>
        <v>0</v>
      </c>
    </row>
    <row r="260" spans="1:7" x14ac:dyDescent="0.25">
      <c r="A260" s="38" t="str">
        <f t="shared" si="63"/>
        <v/>
      </c>
      <c r="B260" s="29">
        <f t="shared" si="57"/>
        <v>243</v>
      </c>
      <c r="C260" s="30">
        <f t="shared" si="58"/>
        <v>-7497.9337458667424</v>
      </c>
      <c r="D260" s="31">
        <f t="shared" si="59"/>
        <v>1319.7995206004441</v>
      </c>
      <c r="E260" s="32">
        <f t="shared" si="60"/>
        <v>6078.1342252662871</v>
      </c>
      <c r="F260" s="31">
        <f t="shared" si="61"/>
        <v>785801.57813500019</v>
      </c>
      <c r="G260" s="31">
        <f t="shared" ca="1" si="62"/>
        <v>0</v>
      </c>
    </row>
    <row r="261" spans="1:7" x14ac:dyDescent="0.25">
      <c r="A261" s="38" t="str">
        <f t="shared" si="63"/>
        <v/>
      </c>
      <c r="B261" s="29">
        <f t="shared" si="57"/>
        <v>244</v>
      </c>
      <c r="C261" s="30">
        <f t="shared" si="58"/>
        <v>-7497.9337458667424</v>
      </c>
      <c r="D261" s="31">
        <f t="shared" si="59"/>
        <v>1309.669296891667</v>
      </c>
      <c r="E261" s="32">
        <f t="shared" si="60"/>
        <v>6088.2644489750965</v>
      </c>
      <c r="F261" s="31">
        <f t="shared" si="61"/>
        <v>779713.3136860251</v>
      </c>
      <c r="G261" s="31">
        <f t="shared" ca="1" si="62"/>
        <v>0</v>
      </c>
    </row>
    <row r="262" spans="1:7" x14ac:dyDescent="0.25">
      <c r="A262" s="38" t="str">
        <f t="shared" si="63"/>
        <v/>
      </c>
      <c r="B262" s="29">
        <f t="shared" si="57"/>
        <v>245</v>
      </c>
      <c r="C262" s="30">
        <f t="shared" si="58"/>
        <v>-7497.9337458667424</v>
      </c>
      <c r="D262" s="31">
        <f t="shared" si="59"/>
        <v>1299.5221894767085</v>
      </c>
      <c r="E262" s="32">
        <f t="shared" si="60"/>
        <v>6098.4115563899977</v>
      </c>
      <c r="F262" s="31">
        <f t="shared" si="61"/>
        <v>773614.9021296351</v>
      </c>
      <c r="G262" s="31">
        <f t="shared" ca="1" si="62"/>
        <v>0</v>
      </c>
    </row>
    <row r="263" spans="1:7" x14ac:dyDescent="0.25">
      <c r="A263" s="38" t="str">
        <f t="shared" si="63"/>
        <v/>
      </c>
      <c r="B263" s="29">
        <f t="shared" si="57"/>
        <v>246</v>
      </c>
      <c r="C263" s="30">
        <f t="shared" si="58"/>
        <v>-7497.9337458667424</v>
      </c>
      <c r="D263" s="31">
        <f t="shared" si="59"/>
        <v>1289.3581702160586</v>
      </c>
      <c r="E263" s="32">
        <f t="shared" si="60"/>
        <v>6108.5755756506696</v>
      </c>
      <c r="F263" s="31">
        <f t="shared" si="61"/>
        <v>767506.32655398443</v>
      </c>
      <c r="G263" s="31">
        <f t="shared" ca="1" si="62"/>
        <v>0</v>
      </c>
    </row>
    <row r="264" spans="1:7" x14ac:dyDescent="0.25">
      <c r="A264" s="38" t="str">
        <f t="shared" si="63"/>
        <v/>
      </c>
      <c r="B264" s="29">
        <f t="shared" si="57"/>
        <v>247</v>
      </c>
      <c r="C264" s="30">
        <f t="shared" si="58"/>
        <v>-7497.9337458667424</v>
      </c>
      <c r="D264" s="31">
        <f t="shared" si="59"/>
        <v>1279.1772109233075</v>
      </c>
      <c r="E264" s="32">
        <f t="shared" si="60"/>
        <v>6118.7565349434735</v>
      </c>
      <c r="F264" s="31">
        <f t="shared" si="61"/>
        <v>761387.57001904096</v>
      </c>
      <c r="G264" s="31">
        <f t="shared" ca="1" si="62"/>
        <v>0</v>
      </c>
    </row>
    <row r="265" spans="1:7" x14ac:dyDescent="0.25">
      <c r="A265" s="38" t="str">
        <f t="shared" si="63"/>
        <v/>
      </c>
      <c r="B265" s="29">
        <f t="shared" si="57"/>
        <v>248</v>
      </c>
      <c r="C265" s="30">
        <f t="shared" si="58"/>
        <v>-7497.9337458667424</v>
      </c>
      <c r="D265" s="31">
        <f t="shared" si="59"/>
        <v>1268.9792833650683</v>
      </c>
      <c r="E265" s="32">
        <f t="shared" si="60"/>
        <v>6128.9544625016861</v>
      </c>
      <c r="F265" s="31">
        <f t="shared" si="61"/>
        <v>755258.61555653927</v>
      </c>
      <c r="G265" s="31">
        <f t="shared" ca="1" si="62"/>
        <v>0</v>
      </c>
    </row>
    <row r="266" spans="1:7" x14ac:dyDescent="0.25">
      <c r="A266" s="38" t="str">
        <f t="shared" si="63"/>
        <v/>
      </c>
      <c r="B266" s="29">
        <f t="shared" si="57"/>
        <v>249</v>
      </c>
      <c r="C266" s="30">
        <f t="shared" si="58"/>
        <v>-7497.9337458667424</v>
      </c>
      <c r="D266" s="31">
        <f t="shared" si="59"/>
        <v>1258.7643592608988</v>
      </c>
      <c r="E266" s="32">
        <f t="shared" si="60"/>
        <v>6139.1693866058486</v>
      </c>
      <c r="F266" s="31">
        <f t="shared" si="61"/>
        <v>749119.44616993342</v>
      </c>
      <c r="G266" s="31">
        <f t="shared" ca="1" si="62"/>
        <v>0</v>
      </c>
    </row>
    <row r="267" spans="1:7" x14ac:dyDescent="0.25">
      <c r="A267" s="38" t="str">
        <f t="shared" si="63"/>
        <v/>
      </c>
      <c r="B267" s="29">
        <f t="shared" si="57"/>
        <v>250</v>
      </c>
      <c r="C267" s="30">
        <f t="shared" si="58"/>
        <v>-7497.9337458667424</v>
      </c>
      <c r="D267" s="31">
        <f t="shared" si="59"/>
        <v>1248.5324102832224</v>
      </c>
      <c r="E267" s="32">
        <f t="shared" si="60"/>
        <v>6149.4013355835341</v>
      </c>
      <c r="F267" s="31">
        <f t="shared" si="61"/>
        <v>742970.04483434989</v>
      </c>
      <c r="G267" s="31">
        <f t="shared" ca="1" si="62"/>
        <v>0</v>
      </c>
    </row>
    <row r="268" spans="1:7" x14ac:dyDescent="0.25">
      <c r="A268" s="38" t="str">
        <f t="shared" si="63"/>
        <v/>
      </c>
      <c r="B268" s="29">
        <f t="shared" si="57"/>
        <v>251</v>
      </c>
      <c r="C268" s="30">
        <f t="shared" si="58"/>
        <v>-7497.9337458667424</v>
      </c>
      <c r="D268" s="31">
        <f t="shared" si="59"/>
        <v>1238.28340805725</v>
      </c>
      <c r="E268" s="32">
        <f t="shared" si="60"/>
        <v>6159.650337809464</v>
      </c>
      <c r="F268" s="31">
        <f t="shared" si="61"/>
        <v>736810.39449654042</v>
      </c>
      <c r="G268" s="31">
        <f t="shared" ca="1" si="62"/>
        <v>0</v>
      </c>
    </row>
    <row r="269" spans="1:7" x14ac:dyDescent="0.25">
      <c r="A269" s="33" t="str">
        <f t="shared" si="63"/>
        <v>År 21</v>
      </c>
      <c r="B269" s="34">
        <f t="shared" si="57"/>
        <v>252</v>
      </c>
      <c r="C269" s="35">
        <f>IF(B269=0,0,IF($C$9&lt;-F268,-F268-$C$8-D269,$C$9))</f>
        <v>-7497.9337458667424</v>
      </c>
      <c r="D269" s="36">
        <f t="shared" si="59"/>
        <v>1228.0173241609007</v>
      </c>
      <c r="E269" s="37">
        <f t="shared" si="60"/>
        <v>6169.9164217058569</v>
      </c>
      <c r="F269" s="36">
        <f t="shared" si="61"/>
        <v>730640.47807483457</v>
      </c>
      <c r="G269" s="36">
        <f t="shared" ca="1" si="62"/>
        <v>15410.025491154722</v>
      </c>
    </row>
    <row r="270" spans="1:7" x14ac:dyDescent="0.25">
      <c r="A270" s="38" t="str">
        <f t="shared" si="63"/>
        <v/>
      </c>
      <c r="B270" s="29">
        <f t="shared" ref="B270:B333" si="64">IF(F269&gt;0.99,B269+1,0)</f>
        <v>253</v>
      </c>
      <c r="C270" s="30">
        <f t="shared" ref="C270:C333" si="65">IF(B270=0,0,IF($C$9&lt;-F269,-F268-$C$8-D270,$C$9))</f>
        <v>-7497.9337458667424</v>
      </c>
      <c r="D270" s="31">
        <f t="shared" ref="D270:D333" si="66">IF(B270=0,0,F269*($C$6/$C$5))</f>
        <v>1217.7341301247243</v>
      </c>
      <c r="E270" s="32">
        <f t="shared" ref="E270:E333" si="67">IF(B270=0,0,+F269-F270)</f>
        <v>6180.1996157420799</v>
      </c>
      <c r="F270" s="31">
        <f t="shared" ref="F270:F333" si="68">IF(B270=0,0,F269+C270+$C$8+D270)</f>
        <v>724460.27845909249</v>
      </c>
      <c r="G270" s="31">
        <f t="shared" ref="G270:G333" ca="1" si="69">IF(AND(B270&lt;&gt;0,MOD(B270,$C$5)=0),SUM(INDIRECT("d"&amp;TEXT(ROW(A270)-$C$5+1,"####")&amp;":"&amp;"d"&amp;TEXT(ROW(A270),"####"))),0)</f>
        <v>0</v>
      </c>
    </row>
    <row r="271" spans="1:7" x14ac:dyDescent="0.25">
      <c r="A271" s="38" t="str">
        <f t="shared" si="63"/>
        <v/>
      </c>
      <c r="B271" s="29">
        <f t="shared" si="64"/>
        <v>254</v>
      </c>
      <c r="C271" s="30">
        <f t="shared" si="65"/>
        <v>-7497.9337458667424</v>
      </c>
      <c r="D271" s="31">
        <f t="shared" si="66"/>
        <v>1207.4337974318209</v>
      </c>
      <c r="E271" s="32">
        <f t="shared" si="67"/>
        <v>6190.4999484348809</v>
      </c>
      <c r="F271" s="31">
        <f t="shared" si="68"/>
        <v>718269.7785106576</v>
      </c>
      <c r="G271" s="31">
        <f t="shared" ca="1" si="69"/>
        <v>0</v>
      </c>
    </row>
    <row r="272" spans="1:7" x14ac:dyDescent="0.25">
      <c r="A272" s="38" t="str">
        <f t="shared" si="63"/>
        <v/>
      </c>
      <c r="B272" s="29">
        <f t="shared" si="64"/>
        <v>255</v>
      </c>
      <c r="C272" s="30">
        <f t="shared" si="65"/>
        <v>-7497.9337458667424</v>
      </c>
      <c r="D272" s="31">
        <f t="shared" si="66"/>
        <v>1197.1162975177629</v>
      </c>
      <c r="E272" s="32">
        <f t="shared" si="67"/>
        <v>6200.8174483489711</v>
      </c>
      <c r="F272" s="31">
        <f t="shared" si="68"/>
        <v>712068.96106230863</v>
      </c>
      <c r="G272" s="31">
        <f t="shared" ca="1" si="69"/>
        <v>0</v>
      </c>
    </row>
    <row r="273" spans="1:7" x14ac:dyDescent="0.25">
      <c r="A273" s="38" t="str">
        <f t="shared" si="63"/>
        <v/>
      </c>
      <c r="B273" s="29">
        <f t="shared" si="64"/>
        <v>256</v>
      </c>
      <c r="C273" s="30">
        <f t="shared" si="65"/>
        <v>-7497.9337458667424</v>
      </c>
      <c r="D273" s="31">
        <f t="shared" si="66"/>
        <v>1186.7816017705145</v>
      </c>
      <c r="E273" s="32">
        <f t="shared" si="67"/>
        <v>6211.1521440962097</v>
      </c>
      <c r="F273" s="31">
        <f t="shared" si="68"/>
        <v>705857.80891821242</v>
      </c>
      <c r="G273" s="31">
        <f t="shared" ca="1" si="69"/>
        <v>0</v>
      </c>
    </row>
    <row r="274" spans="1:7" x14ac:dyDescent="0.25">
      <c r="A274" s="38" t="str">
        <f t="shared" si="63"/>
        <v/>
      </c>
      <c r="B274" s="29">
        <f t="shared" si="64"/>
        <v>257</v>
      </c>
      <c r="C274" s="30">
        <f t="shared" si="65"/>
        <v>-7497.9337458667424</v>
      </c>
      <c r="D274" s="31">
        <f t="shared" si="66"/>
        <v>1176.4296815303542</v>
      </c>
      <c r="E274" s="32">
        <f t="shared" si="67"/>
        <v>6221.5040643364191</v>
      </c>
      <c r="F274" s="31">
        <f t="shared" si="68"/>
        <v>699636.304853876</v>
      </c>
      <c r="G274" s="31">
        <f t="shared" ca="1" si="69"/>
        <v>0</v>
      </c>
    </row>
    <row r="275" spans="1:7" x14ac:dyDescent="0.25">
      <c r="A275" s="38" t="str">
        <f t="shared" si="63"/>
        <v/>
      </c>
      <c r="B275" s="29">
        <f t="shared" si="64"/>
        <v>258</v>
      </c>
      <c r="C275" s="30">
        <f t="shared" si="65"/>
        <v>-7497.9337458667424</v>
      </c>
      <c r="D275" s="31">
        <f t="shared" si="66"/>
        <v>1166.0605080897935</v>
      </c>
      <c r="E275" s="32">
        <f t="shared" si="67"/>
        <v>6231.8732377769193</v>
      </c>
      <c r="F275" s="31">
        <f t="shared" si="68"/>
        <v>693404.43161609909</v>
      </c>
      <c r="G275" s="31">
        <f t="shared" ca="1" si="69"/>
        <v>0</v>
      </c>
    </row>
    <row r="276" spans="1:7" x14ac:dyDescent="0.25">
      <c r="A276" s="38" t="str">
        <f t="shared" si="63"/>
        <v/>
      </c>
      <c r="B276" s="29">
        <f t="shared" si="64"/>
        <v>259</v>
      </c>
      <c r="C276" s="30">
        <f t="shared" si="65"/>
        <v>-7497.9337458667424</v>
      </c>
      <c r="D276" s="31">
        <f t="shared" si="66"/>
        <v>1155.6740526934987</v>
      </c>
      <c r="E276" s="32">
        <f t="shared" si="67"/>
        <v>6242.259693173226</v>
      </c>
      <c r="F276" s="31">
        <f t="shared" si="68"/>
        <v>687162.17192292586</v>
      </c>
      <c r="G276" s="31">
        <f t="shared" ca="1" si="69"/>
        <v>0</v>
      </c>
    </row>
    <row r="277" spans="1:7" x14ac:dyDescent="0.25">
      <c r="A277" s="38" t="str">
        <f t="shared" si="63"/>
        <v/>
      </c>
      <c r="B277" s="29">
        <f t="shared" si="64"/>
        <v>260</v>
      </c>
      <c r="C277" s="30">
        <f t="shared" si="65"/>
        <v>-7497.9337458667424</v>
      </c>
      <c r="D277" s="31">
        <f t="shared" si="66"/>
        <v>1145.2702865382098</v>
      </c>
      <c r="E277" s="32">
        <f t="shared" si="67"/>
        <v>6252.6634593285853</v>
      </c>
      <c r="F277" s="31">
        <f t="shared" si="68"/>
        <v>680909.50846359727</v>
      </c>
      <c r="G277" s="31">
        <f t="shared" ca="1" si="69"/>
        <v>0</v>
      </c>
    </row>
    <row r="278" spans="1:7" x14ac:dyDescent="0.25">
      <c r="A278" s="38" t="str">
        <f t="shared" si="63"/>
        <v/>
      </c>
      <c r="B278" s="29">
        <f t="shared" si="64"/>
        <v>261</v>
      </c>
      <c r="C278" s="30">
        <f t="shared" si="65"/>
        <v>-7497.9337458667424</v>
      </c>
      <c r="D278" s="31">
        <f t="shared" si="66"/>
        <v>1134.8491807726623</v>
      </c>
      <c r="E278" s="32">
        <f t="shared" si="67"/>
        <v>6263.0845650940901</v>
      </c>
      <c r="F278" s="31">
        <f t="shared" si="68"/>
        <v>674646.42389850318</v>
      </c>
      <c r="G278" s="31">
        <f t="shared" ca="1" si="69"/>
        <v>0</v>
      </c>
    </row>
    <row r="279" spans="1:7" x14ac:dyDescent="0.25">
      <c r="A279" s="38" t="str">
        <f t="shared" si="63"/>
        <v/>
      </c>
      <c r="B279" s="29">
        <f t="shared" si="64"/>
        <v>262</v>
      </c>
      <c r="C279" s="30">
        <f t="shared" si="65"/>
        <v>-7497.9337458667424</v>
      </c>
      <c r="D279" s="31">
        <f t="shared" si="66"/>
        <v>1124.4107064975053</v>
      </c>
      <c r="E279" s="32">
        <f t="shared" si="67"/>
        <v>6273.5230393692618</v>
      </c>
      <c r="F279" s="31">
        <f t="shared" si="68"/>
        <v>668372.90085913392</v>
      </c>
      <c r="G279" s="31">
        <f t="shared" ca="1" si="69"/>
        <v>0</v>
      </c>
    </row>
    <row r="280" spans="1:7" x14ac:dyDescent="0.25">
      <c r="A280" s="38" t="str">
        <f t="shared" si="63"/>
        <v/>
      </c>
      <c r="B280" s="29">
        <f t="shared" si="64"/>
        <v>263</v>
      </c>
      <c r="C280" s="30">
        <f t="shared" si="65"/>
        <v>-7497.9337458667424</v>
      </c>
      <c r="D280" s="31">
        <f t="shared" si="66"/>
        <v>1113.9548347652233</v>
      </c>
      <c r="E280" s="32">
        <f t="shared" si="67"/>
        <v>6283.9789111015853</v>
      </c>
      <c r="F280" s="31">
        <f t="shared" si="68"/>
        <v>662088.92194803234</v>
      </c>
      <c r="G280" s="31">
        <f t="shared" ca="1" si="69"/>
        <v>0</v>
      </c>
    </row>
    <row r="281" spans="1:7" x14ac:dyDescent="0.25">
      <c r="A281" s="33" t="str">
        <f t="shared" si="63"/>
        <v>År 22</v>
      </c>
      <c r="B281" s="34">
        <f t="shared" si="64"/>
        <v>264</v>
      </c>
      <c r="C281" s="35">
        <f>IF(B281=0,0,IF($C$9&lt;-F280,-F280-$C$8-D281,$C$9))</f>
        <v>-7497.9337458667424</v>
      </c>
      <c r="D281" s="36">
        <f t="shared" si="66"/>
        <v>1103.4815365800539</v>
      </c>
      <c r="E281" s="37">
        <f t="shared" si="67"/>
        <v>6294.452209286741</v>
      </c>
      <c r="F281" s="36">
        <f t="shared" si="68"/>
        <v>655794.4697387456</v>
      </c>
      <c r="G281" s="36">
        <f t="shared" ca="1" si="69"/>
        <v>13929.196614312124</v>
      </c>
    </row>
    <row r="282" spans="1:7" x14ac:dyDescent="0.25">
      <c r="A282" s="38" t="str">
        <f t="shared" si="63"/>
        <v/>
      </c>
      <c r="B282" s="29">
        <f t="shared" si="64"/>
        <v>265</v>
      </c>
      <c r="C282" s="30">
        <f t="shared" si="65"/>
        <v>-7497.9337458667424</v>
      </c>
      <c r="D282" s="31">
        <f t="shared" si="66"/>
        <v>1092.9907828979094</v>
      </c>
      <c r="E282" s="32">
        <f t="shared" si="67"/>
        <v>6304.9429629688384</v>
      </c>
      <c r="F282" s="31">
        <f t="shared" si="68"/>
        <v>649489.52677577676</v>
      </c>
      <c r="G282" s="31">
        <f t="shared" ca="1" si="69"/>
        <v>0</v>
      </c>
    </row>
    <row r="283" spans="1:7" x14ac:dyDescent="0.25">
      <c r="A283" s="38" t="str">
        <f t="shared" si="63"/>
        <v/>
      </c>
      <c r="B283" s="29">
        <f t="shared" si="64"/>
        <v>266</v>
      </c>
      <c r="C283" s="30">
        <f t="shared" si="65"/>
        <v>-7497.9337458667424</v>
      </c>
      <c r="D283" s="31">
        <f t="shared" si="66"/>
        <v>1082.4825446262946</v>
      </c>
      <c r="E283" s="32">
        <f t="shared" si="67"/>
        <v>6315.4512012404157</v>
      </c>
      <c r="F283" s="31">
        <f t="shared" si="68"/>
        <v>643174.07557453634</v>
      </c>
      <c r="G283" s="31">
        <f t="shared" ca="1" si="69"/>
        <v>0</v>
      </c>
    </row>
    <row r="284" spans="1:7" x14ac:dyDescent="0.25">
      <c r="A284" s="38" t="str">
        <f t="shared" si="63"/>
        <v/>
      </c>
      <c r="B284" s="29">
        <f t="shared" si="64"/>
        <v>267</v>
      </c>
      <c r="C284" s="30">
        <f t="shared" si="65"/>
        <v>-7497.9337458667424</v>
      </c>
      <c r="D284" s="31">
        <f t="shared" si="66"/>
        <v>1071.9567926242273</v>
      </c>
      <c r="E284" s="32">
        <f t="shared" si="67"/>
        <v>6325.9769532425562</v>
      </c>
      <c r="F284" s="31">
        <f t="shared" si="68"/>
        <v>636848.09862129379</v>
      </c>
      <c r="G284" s="31">
        <f t="shared" ca="1" si="69"/>
        <v>0</v>
      </c>
    </row>
    <row r="285" spans="1:7" x14ac:dyDescent="0.25">
      <c r="A285" s="38" t="str">
        <f t="shared" si="63"/>
        <v/>
      </c>
      <c r="B285" s="29">
        <f t="shared" si="64"/>
        <v>268</v>
      </c>
      <c r="C285" s="30">
        <f t="shared" si="65"/>
        <v>-7497.9337458667424</v>
      </c>
      <c r="D285" s="31">
        <f t="shared" si="66"/>
        <v>1061.4134977021563</v>
      </c>
      <c r="E285" s="32">
        <f t="shared" si="67"/>
        <v>6336.5202481646556</v>
      </c>
      <c r="F285" s="31">
        <f t="shared" si="68"/>
        <v>630511.57837312913</v>
      </c>
      <c r="G285" s="31">
        <f t="shared" ca="1" si="69"/>
        <v>0</v>
      </c>
    </row>
    <row r="286" spans="1:7" x14ac:dyDescent="0.25">
      <c r="A286" s="38" t="str">
        <f t="shared" ref="A286:A349" si="70">IF(AND(B286&lt;&gt;0,MOD(B286,$C$5)=0),"År "&amp;TEXT(B286/$C$5,"##"),"")</f>
        <v/>
      </c>
      <c r="B286" s="29">
        <f t="shared" si="64"/>
        <v>269</v>
      </c>
      <c r="C286" s="30">
        <f t="shared" si="65"/>
        <v>-7497.9337458667424</v>
      </c>
      <c r="D286" s="31">
        <f t="shared" si="66"/>
        <v>1050.8526306218819</v>
      </c>
      <c r="E286" s="32">
        <f t="shared" si="67"/>
        <v>6347.0811152448878</v>
      </c>
      <c r="F286" s="31">
        <f t="shared" si="68"/>
        <v>624164.49725788424</v>
      </c>
      <c r="G286" s="31">
        <f t="shared" ca="1" si="69"/>
        <v>0</v>
      </c>
    </row>
    <row r="287" spans="1:7" x14ac:dyDescent="0.25">
      <c r="A287" s="38" t="str">
        <f t="shared" si="70"/>
        <v/>
      </c>
      <c r="B287" s="29">
        <f t="shared" si="64"/>
        <v>270</v>
      </c>
      <c r="C287" s="30">
        <f t="shared" si="65"/>
        <v>-7497.9337458667424</v>
      </c>
      <c r="D287" s="31">
        <f t="shared" si="66"/>
        <v>1040.2741620964739</v>
      </c>
      <c r="E287" s="32">
        <f t="shared" si="67"/>
        <v>6357.6595837703208</v>
      </c>
      <c r="F287" s="31">
        <f t="shared" si="68"/>
        <v>617806.83767411392</v>
      </c>
      <c r="G287" s="31">
        <f t="shared" ca="1" si="69"/>
        <v>0</v>
      </c>
    </row>
    <row r="288" spans="1:7" x14ac:dyDescent="0.25">
      <c r="A288" s="38" t="str">
        <f t="shared" si="70"/>
        <v/>
      </c>
      <c r="B288" s="29">
        <f t="shared" si="64"/>
        <v>271</v>
      </c>
      <c r="C288" s="30">
        <f t="shared" si="65"/>
        <v>-7497.9337458667424</v>
      </c>
      <c r="D288" s="31">
        <f t="shared" si="66"/>
        <v>1029.6780627901899</v>
      </c>
      <c r="E288" s="32">
        <f t="shared" si="67"/>
        <v>6368.2556830765679</v>
      </c>
      <c r="F288" s="31">
        <f t="shared" si="68"/>
        <v>611438.58199103735</v>
      </c>
      <c r="G288" s="31">
        <f t="shared" ca="1" si="69"/>
        <v>0</v>
      </c>
    </row>
    <row r="289" spans="1:7" x14ac:dyDescent="0.25">
      <c r="A289" s="38" t="str">
        <f t="shared" si="70"/>
        <v/>
      </c>
      <c r="B289" s="29">
        <f t="shared" si="64"/>
        <v>272</v>
      </c>
      <c r="C289" s="30">
        <f t="shared" si="65"/>
        <v>-7497.9337458667424</v>
      </c>
      <c r="D289" s="31">
        <f t="shared" si="66"/>
        <v>1019.0643033183957</v>
      </c>
      <c r="E289" s="32">
        <f t="shared" si="67"/>
        <v>6378.86944254837</v>
      </c>
      <c r="F289" s="31">
        <f t="shared" si="68"/>
        <v>605059.71254848898</v>
      </c>
      <c r="G289" s="31">
        <f t="shared" ca="1" si="69"/>
        <v>0</v>
      </c>
    </row>
    <row r="290" spans="1:7" x14ac:dyDescent="0.25">
      <c r="A290" s="38" t="str">
        <f t="shared" si="70"/>
        <v/>
      </c>
      <c r="B290" s="29">
        <f t="shared" si="64"/>
        <v>273</v>
      </c>
      <c r="C290" s="30">
        <f t="shared" si="65"/>
        <v>-7497.9337458667424</v>
      </c>
      <c r="D290" s="31">
        <f t="shared" si="66"/>
        <v>1008.4328542474817</v>
      </c>
      <c r="E290" s="32">
        <f t="shared" si="67"/>
        <v>6389.5008916192455</v>
      </c>
      <c r="F290" s="31">
        <f t="shared" si="68"/>
        <v>598670.21165686974</v>
      </c>
      <c r="G290" s="31">
        <f t="shared" ca="1" si="69"/>
        <v>0</v>
      </c>
    </row>
    <row r="291" spans="1:7" x14ac:dyDescent="0.25">
      <c r="A291" s="38" t="str">
        <f t="shared" si="70"/>
        <v/>
      </c>
      <c r="B291" s="29">
        <f t="shared" si="64"/>
        <v>274</v>
      </c>
      <c r="C291" s="30">
        <f t="shared" si="65"/>
        <v>-7497.9337458667424</v>
      </c>
      <c r="D291" s="31">
        <f t="shared" si="66"/>
        <v>997.78368609478298</v>
      </c>
      <c r="E291" s="32">
        <f t="shared" si="67"/>
        <v>6400.1500597719569</v>
      </c>
      <c r="F291" s="31">
        <f t="shared" si="68"/>
        <v>592270.06159709778</v>
      </c>
      <c r="G291" s="31">
        <f t="shared" ca="1" si="69"/>
        <v>0</v>
      </c>
    </row>
    <row r="292" spans="1:7" x14ac:dyDescent="0.25">
      <c r="A292" s="38" t="str">
        <f t="shared" si="70"/>
        <v/>
      </c>
      <c r="B292" s="29">
        <f t="shared" si="64"/>
        <v>275</v>
      </c>
      <c r="C292" s="30">
        <f t="shared" si="65"/>
        <v>-7497.9337458667424</v>
      </c>
      <c r="D292" s="31">
        <f t="shared" si="66"/>
        <v>987.11676932849639</v>
      </c>
      <c r="E292" s="32">
        <f t="shared" si="67"/>
        <v>6410.8169765382772</v>
      </c>
      <c r="F292" s="31">
        <f t="shared" si="68"/>
        <v>585859.2446205595</v>
      </c>
      <c r="G292" s="31">
        <f t="shared" ca="1" si="69"/>
        <v>0</v>
      </c>
    </row>
    <row r="293" spans="1:7" x14ac:dyDescent="0.25">
      <c r="A293" s="33" t="str">
        <f t="shared" si="70"/>
        <v>År 23</v>
      </c>
      <c r="B293" s="34">
        <f t="shared" si="64"/>
        <v>276</v>
      </c>
      <c r="C293" s="35">
        <f>IF(B293=0,0,IF($C$9&lt;-F292,-F292-$C$8-D293,$C$9))</f>
        <v>-7497.9337458667424</v>
      </c>
      <c r="D293" s="36">
        <f t="shared" si="66"/>
        <v>976.43207436759928</v>
      </c>
      <c r="E293" s="37">
        <f t="shared" si="67"/>
        <v>6421.501671499107</v>
      </c>
      <c r="F293" s="36">
        <f t="shared" si="68"/>
        <v>579437.7429490604</v>
      </c>
      <c r="G293" s="36">
        <f t="shared" ca="1" si="69"/>
        <v>12418.478160715889</v>
      </c>
    </row>
    <row r="294" spans="1:7" x14ac:dyDescent="0.25">
      <c r="A294" s="38" t="str">
        <f t="shared" si="70"/>
        <v/>
      </c>
      <c r="B294" s="29">
        <f t="shared" si="64"/>
        <v>277</v>
      </c>
      <c r="C294" s="30">
        <f t="shared" si="65"/>
        <v>-7497.9337458667424</v>
      </c>
      <c r="D294" s="31">
        <f t="shared" si="66"/>
        <v>965.72957158176735</v>
      </c>
      <c r="E294" s="32">
        <f t="shared" si="67"/>
        <v>6432.2041742849397</v>
      </c>
      <c r="F294" s="31">
        <f t="shared" si="68"/>
        <v>573005.53877477546</v>
      </c>
      <c r="G294" s="31">
        <f t="shared" ca="1" si="69"/>
        <v>0</v>
      </c>
    </row>
    <row r="295" spans="1:7" x14ac:dyDescent="0.25">
      <c r="A295" s="38" t="str">
        <f t="shared" si="70"/>
        <v/>
      </c>
      <c r="B295" s="29">
        <f t="shared" si="64"/>
        <v>278</v>
      </c>
      <c r="C295" s="30">
        <f t="shared" si="65"/>
        <v>-7497.9337458667424</v>
      </c>
      <c r="D295" s="31">
        <f t="shared" si="66"/>
        <v>955.00923129129251</v>
      </c>
      <c r="E295" s="32">
        <f t="shared" si="67"/>
        <v>6442.9245145755121</v>
      </c>
      <c r="F295" s="31">
        <f t="shared" si="68"/>
        <v>566562.61426019995</v>
      </c>
      <c r="G295" s="31">
        <f t="shared" ca="1" si="69"/>
        <v>0</v>
      </c>
    </row>
    <row r="296" spans="1:7" x14ac:dyDescent="0.25">
      <c r="A296" s="38" t="str">
        <f t="shared" si="70"/>
        <v/>
      </c>
      <c r="B296" s="29">
        <f t="shared" si="64"/>
        <v>279</v>
      </c>
      <c r="C296" s="30">
        <f t="shared" si="65"/>
        <v>-7497.9337458667424</v>
      </c>
      <c r="D296" s="31">
        <f t="shared" si="66"/>
        <v>944.27102376699997</v>
      </c>
      <c r="E296" s="32">
        <f t="shared" si="67"/>
        <v>6453.6627220998053</v>
      </c>
      <c r="F296" s="31">
        <f t="shared" si="68"/>
        <v>560108.95153810014</v>
      </c>
      <c r="G296" s="31">
        <f t="shared" ca="1" si="69"/>
        <v>0</v>
      </c>
    </row>
    <row r="297" spans="1:7" x14ac:dyDescent="0.25">
      <c r="A297" s="38" t="str">
        <f t="shared" si="70"/>
        <v/>
      </c>
      <c r="B297" s="29">
        <f t="shared" si="64"/>
        <v>280</v>
      </c>
      <c r="C297" s="30">
        <f t="shared" si="65"/>
        <v>-7497.9337458667424</v>
      </c>
      <c r="D297" s="31">
        <f t="shared" si="66"/>
        <v>933.51491923016692</v>
      </c>
      <c r="E297" s="32">
        <f t="shared" si="67"/>
        <v>6464.4188266366255</v>
      </c>
      <c r="F297" s="31">
        <f t="shared" si="68"/>
        <v>553644.53271146351</v>
      </c>
      <c r="G297" s="31">
        <f t="shared" ca="1" si="69"/>
        <v>0</v>
      </c>
    </row>
    <row r="298" spans="1:7" x14ac:dyDescent="0.25">
      <c r="A298" s="38" t="str">
        <f t="shared" si="70"/>
        <v/>
      </c>
      <c r="B298" s="29">
        <f t="shared" si="64"/>
        <v>281</v>
      </c>
      <c r="C298" s="30">
        <f t="shared" si="65"/>
        <v>-7497.9337458667424</v>
      </c>
      <c r="D298" s="31">
        <f t="shared" si="66"/>
        <v>922.7408878524393</v>
      </c>
      <c r="E298" s="32">
        <f t="shared" si="67"/>
        <v>6475.1928580143722</v>
      </c>
      <c r="F298" s="31">
        <f t="shared" si="68"/>
        <v>547169.33985344914</v>
      </c>
      <c r="G298" s="31">
        <f t="shared" ca="1" si="69"/>
        <v>0</v>
      </c>
    </row>
    <row r="299" spans="1:7" x14ac:dyDescent="0.25">
      <c r="A299" s="38" t="str">
        <f t="shared" si="70"/>
        <v/>
      </c>
      <c r="B299" s="29">
        <f t="shared" si="64"/>
        <v>282</v>
      </c>
      <c r="C299" s="30">
        <f t="shared" si="65"/>
        <v>-7497.9337458667424</v>
      </c>
      <c r="D299" s="31">
        <f t="shared" si="66"/>
        <v>911.94889975574858</v>
      </c>
      <c r="E299" s="32">
        <f t="shared" si="67"/>
        <v>6485.9848461110378</v>
      </c>
      <c r="F299" s="31">
        <f t="shared" si="68"/>
        <v>540683.3550073381</v>
      </c>
      <c r="G299" s="31">
        <f t="shared" ca="1" si="69"/>
        <v>0</v>
      </c>
    </row>
    <row r="300" spans="1:7" x14ac:dyDescent="0.25">
      <c r="A300" s="38" t="str">
        <f t="shared" si="70"/>
        <v/>
      </c>
      <c r="B300" s="29">
        <f t="shared" si="64"/>
        <v>283</v>
      </c>
      <c r="C300" s="30">
        <f t="shared" si="65"/>
        <v>-7497.9337458667424</v>
      </c>
      <c r="D300" s="31">
        <f t="shared" si="66"/>
        <v>901.13892501223029</v>
      </c>
      <c r="E300" s="32">
        <f t="shared" si="67"/>
        <v>6496.7948208545567</v>
      </c>
      <c r="F300" s="31">
        <f t="shared" si="68"/>
        <v>534186.56018648355</v>
      </c>
      <c r="G300" s="31">
        <f t="shared" ca="1" si="69"/>
        <v>0</v>
      </c>
    </row>
    <row r="301" spans="1:7" x14ac:dyDescent="0.25">
      <c r="A301" s="38" t="str">
        <f t="shared" si="70"/>
        <v/>
      </c>
      <c r="B301" s="29">
        <f t="shared" si="64"/>
        <v>284</v>
      </c>
      <c r="C301" s="30">
        <f t="shared" si="65"/>
        <v>-7497.9337458667424</v>
      </c>
      <c r="D301" s="31">
        <f t="shared" si="66"/>
        <v>890.31093364413925</v>
      </c>
      <c r="E301" s="32">
        <f t="shared" si="67"/>
        <v>6507.622812222573</v>
      </c>
      <c r="F301" s="31">
        <f t="shared" si="68"/>
        <v>527678.93737426098</v>
      </c>
      <c r="G301" s="31">
        <f t="shared" ca="1" si="69"/>
        <v>0</v>
      </c>
    </row>
    <row r="302" spans="1:7" x14ac:dyDescent="0.25">
      <c r="A302" s="38" t="str">
        <f t="shared" si="70"/>
        <v/>
      </c>
      <c r="B302" s="29">
        <f t="shared" si="64"/>
        <v>285</v>
      </c>
      <c r="C302" s="30">
        <f t="shared" si="65"/>
        <v>-7497.9337458667424</v>
      </c>
      <c r="D302" s="31">
        <f t="shared" si="66"/>
        <v>879.46489562376837</v>
      </c>
      <c r="E302" s="32">
        <f t="shared" si="67"/>
        <v>6518.4688502429635</v>
      </c>
      <c r="F302" s="31">
        <f t="shared" si="68"/>
        <v>521160.46852401801</v>
      </c>
      <c r="G302" s="31">
        <f t="shared" ca="1" si="69"/>
        <v>0</v>
      </c>
    </row>
    <row r="303" spans="1:7" x14ac:dyDescent="0.25">
      <c r="A303" s="38" t="str">
        <f t="shared" si="70"/>
        <v/>
      </c>
      <c r="B303" s="29">
        <f t="shared" si="64"/>
        <v>286</v>
      </c>
      <c r="C303" s="30">
        <f t="shared" si="65"/>
        <v>-7497.9337458667424</v>
      </c>
      <c r="D303" s="31">
        <f t="shared" si="66"/>
        <v>868.60078087336342</v>
      </c>
      <c r="E303" s="32">
        <f t="shared" si="67"/>
        <v>6529.332964993373</v>
      </c>
      <c r="F303" s="31">
        <f t="shared" si="68"/>
        <v>514631.13555902464</v>
      </c>
      <c r="G303" s="31">
        <f t="shared" ca="1" si="69"/>
        <v>0</v>
      </c>
    </row>
    <row r="304" spans="1:7" x14ac:dyDescent="0.25">
      <c r="A304" s="38" t="str">
        <f t="shared" si="70"/>
        <v/>
      </c>
      <c r="B304" s="29">
        <f t="shared" si="64"/>
        <v>287</v>
      </c>
      <c r="C304" s="30">
        <f t="shared" si="65"/>
        <v>-7497.9337458667424</v>
      </c>
      <c r="D304" s="31">
        <f t="shared" si="66"/>
        <v>857.71855926504111</v>
      </c>
      <c r="E304" s="32">
        <f t="shared" si="67"/>
        <v>6540.2151866017375</v>
      </c>
      <c r="F304" s="31">
        <f t="shared" si="68"/>
        <v>508090.9203724229</v>
      </c>
      <c r="G304" s="31">
        <f t="shared" ca="1" si="69"/>
        <v>0</v>
      </c>
    </row>
    <row r="305" spans="1:7" x14ac:dyDescent="0.25">
      <c r="A305" s="33" t="str">
        <f t="shared" si="70"/>
        <v>År 24</v>
      </c>
      <c r="B305" s="34">
        <f t="shared" si="64"/>
        <v>288</v>
      </c>
      <c r="C305" s="35">
        <f>IF(B305=0,0,IF($C$9&lt;-F304,-F304-$C$8-D305,$C$9))</f>
        <v>-7497.9337458667424</v>
      </c>
      <c r="D305" s="36">
        <f t="shared" si="66"/>
        <v>846.81820062070494</v>
      </c>
      <c r="E305" s="37">
        <f t="shared" si="67"/>
        <v>6551.1155452460516</v>
      </c>
      <c r="F305" s="36">
        <f t="shared" si="68"/>
        <v>501539.80482717685</v>
      </c>
      <c r="G305" s="36">
        <f t="shared" ca="1" si="69"/>
        <v>10877.266828517659</v>
      </c>
    </row>
    <row r="306" spans="1:7" x14ac:dyDescent="0.25">
      <c r="A306" s="38" t="str">
        <f t="shared" si="70"/>
        <v/>
      </c>
      <c r="B306" s="29">
        <f t="shared" si="64"/>
        <v>289</v>
      </c>
      <c r="C306" s="30">
        <f t="shared" si="65"/>
        <v>-7497.9337458667424</v>
      </c>
      <c r="D306" s="31">
        <f t="shared" si="66"/>
        <v>835.89967471196144</v>
      </c>
      <c r="E306" s="32">
        <f t="shared" si="67"/>
        <v>6562.034071154776</v>
      </c>
      <c r="F306" s="31">
        <f t="shared" si="68"/>
        <v>494977.77075602207</v>
      </c>
      <c r="G306" s="31">
        <f t="shared" ca="1" si="69"/>
        <v>0</v>
      </c>
    </row>
    <row r="307" spans="1:7" x14ac:dyDescent="0.25">
      <c r="A307" s="38" t="str">
        <f t="shared" si="70"/>
        <v/>
      </c>
      <c r="B307" s="29">
        <f t="shared" si="64"/>
        <v>290</v>
      </c>
      <c r="C307" s="30">
        <f t="shared" si="65"/>
        <v>-7497.9337458667424</v>
      </c>
      <c r="D307" s="31">
        <f t="shared" si="66"/>
        <v>824.96295126003679</v>
      </c>
      <c r="E307" s="32">
        <f t="shared" si="67"/>
        <v>6572.970794606721</v>
      </c>
      <c r="F307" s="31">
        <f t="shared" si="68"/>
        <v>488404.79996141535</v>
      </c>
      <c r="G307" s="31">
        <f t="shared" ca="1" si="69"/>
        <v>0</v>
      </c>
    </row>
    <row r="308" spans="1:7" x14ac:dyDescent="0.25">
      <c r="A308" s="38" t="str">
        <f t="shared" si="70"/>
        <v/>
      </c>
      <c r="B308" s="29">
        <f t="shared" si="64"/>
        <v>291</v>
      </c>
      <c r="C308" s="30">
        <f t="shared" si="65"/>
        <v>-7497.9337458667424</v>
      </c>
      <c r="D308" s="31">
        <f t="shared" si="66"/>
        <v>814.00799993569228</v>
      </c>
      <c r="E308" s="32">
        <f t="shared" si="67"/>
        <v>6583.9257459310465</v>
      </c>
      <c r="F308" s="31">
        <f t="shared" si="68"/>
        <v>481820.87421548431</v>
      </c>
      <c r="G308" s="31">
        <f t="shared" ca="1" si="69"/>
        <v>0</v>
      </c>
    </row>
    <row r="309" spans="1:7" x14ac:dyDescent="0.25">
      <c r="A309" s="38" t="str">
        <f t="shared" si="70"/>
        <v/>
      </c>
      <c r="B309" s="29">
        <f t="shared" si="64"/>
        <v>292</v>
      </c>
      <c r="C309" s="30">
        <f t="shared" si="65"/>
        <v>-7497.9337458667424</v>
      </c>
      <c r="D309" s="31">
        <f t="shared" si="66"/>
        <v>803.03479035914052</v>
      </c>
      <c r="E309" s="32">
        <f t="shared" si="67"/>
        <v>6594.8989555076114</v>
      </c>
      <c r="F309" s="31">
        <f t="shared" si="68"/>
        <v>475225.97525997669</v>
      </c>
      <c r="G309" s="31">
        <f t="shared" ca="1" si="69"/>
        <v>0</v>
      </c>
    </row>
    <row r="310" spans="1:7" x14ac:dyDescent="0.25">
      <c r="A310" s="38" t="str">
        <f t="shared" si="70"/>
        <v/>
      </c>
      <c r="B310" s="29">
        <f t="shared" si="64"/>
        <v>293</v>
      </c>
      <c r="C310" s="30">
        <f t="shared" si="65"/>
        <v>-7497.9337458667424</v>
      </c>
      <c r="D310" s="31">
        <f t="shared" si="66"/>
        <v>792.04329209996126</v>
      </c>
      <c r="E310" s="32">
        <f t="shared" si="67"/>
        <v>6605.8904537667986</v>
      </c>
      <c r="F310" s="31">
        <f t="shared" si="68"/>
        <v>468620.0848062099</v>
      </c>
      <c r="G310" s="31">
        <f t="shared" ca="1" si="69"/>
        <v>0</v>
      </c>
    </row>
    <row r="311" spans="1:7" x14ac:dyDescent="0.25">
      <c r="A311" s="38" t="str">
        <f t="shared" si="70"/>
        <v/>
      </c>
      <c r="B311" s="29">
        <f t="shared" si="64"/>
        <v>294</v>
      </c>
      <c r="C311" s="30">
        <f t="shared" si="65"/>
        <v>-7497.9337458667424</v>
      </c>
      <c r="D311" s="31">
        <f t="shared" si="66"/>
        <v>781.03347467701656</v>
      </c>
      <c r="E311" s="32">
        <f t="shared" si="67"/>
        <v>6616.9002711897483</v>
      </c>
      <c r="F311" s="31">
        <f t="shared" si="68"/>
        <v>462003.18453502015</v>
      </c>
      <c r="G311" s="31">
        <f t="shared" ca="1" si="69"/>
        <v>0</v>
      </c>
    </row>
    <row r="312" spans="1:7" x14ac:dyDescent="0.25">
      <c r="A312" s="38" t="str">
        <f t="shared" si="70"/>
        <v/>
      </c>
      <c r="B312" s="29">
        <f t="shared" si="64"/>
        <v>295</v>
      </c>
      <c r="C312" s="30">
        <f t="shared" si="65"/>
        <v>-7497.9337458667424</v>
      </c>
      <c r="D312" s="31">
        <f t="shared" si="66"/>
        <v>770.00530755836701</v>
      </c>
      <c r="E312" s="32">
        <f t="shared" si="67"/>
        <v>6627.9284383084159</v>
      </c>
      <c r="F312" s="31">
        <f t="shared" si="68"/>
        <v>455375.25609671173</v>
      </c>
      <c r="G312" s="31">
        <f t="shared" ca="1" si="69"/>
        <v>0</v>
      </c>
    </row>
    <row r="313" spans="1:7" x14ac:dyDescent="0.25">
      <c r="A313" s="38" t="str">
        <f t="shared" si="70"/>
        <v/>
      </c>
      <c r="B313" s="29">
        <f t="shared" si="64"/>
        <v>296</v>
      </c>
      <c r="C313" s="30">
        <f t="shared" si="65"/>
        <v>-7497.9337458667424</v>
      </c>
      <c r="D313" s="31">
        <f t="shared" si="66"/>
        <v>758.95876016118632</v>
      </c>
      <c r="E313" s="32">
        <f t="shared" si="67"/>
        <v>6638.9749857055722</v>
      </c>
      <c r="F313" s="31">
        <f t="shared" si="68"/>
        <v>448736.28111100616</v>
      </c>
      <c r="G313" s="31">
        <f t="shared" ca="1" si="69"/>
        <v>0</v>
      </c>
    </row>
    <row r="314" spans="1:7" x14ac:dyDescent="0.25">
      <c r="A314" s="38" t="str">
        <f t="shared" si="70"/>
        <v/>
      </c>
      <c r="B314" s="29">
        <f t="shared" si="64"/>
        <v>297</v>
      </c>
      <c r="C314" s="30">
        <f t="shared" si="65"/>
        <v>-7497.9337458667424</v>
      </c>
      <c r="D314" s="31">
        <f t="shared" si="66"/>
        <v>747.89380185167693</v>
      </c>
      <c r="E314" s="32">
        <f t="shared" si="67"/>
        <v>6650.0399440150941</v>
      </c>
      <c r="F314" s="31">
        <f t="shared" si="68"/>
        <v>442086.24116699107</v>
      </c>
      <c r="G314" s="31">
        <f t="shared" ca="1" si="69"/>
        <v>0</v>
      </c>
    </row>
    <row r="315" spans="1:7" x14ac:dyDescent="0.25">
      <c r="A315" s="38" t="str">
        <f t="shared" si="70"/>
        <v/>
      </c>
      <c r="B315" s="29">
        <f t="shared" si="64"/>
        <v>298</v>
      </c>
      <c r="C315" s="30">
        <f t="shared" si="65"/>
        <v>-7497.9337458667424</v>
      </c>
      <c r="D315" s="31">
        <f t="shared" si="66"/>
        <v>736.81040194498519</v>
      </c>
      <c r="E315" s="32">
        <f t="shared" si="67"/>
        <v>6661.1233439217904</v>
      </c>
      <c r="F315" s="31">
        <f t="shared" si="68"/>
        <v>435425.11782306927</v>
      </c>
      <c r="G315" s="31">
        <f t="shared" ca="1" si="69"/>
        <v>0</v>
      </c>
    </row>
    <row r="316" spans="1:7" x14ac:dyDescent="0.25">
      <c r="A316" s="38" t="str">
        <f t="shared" si="70"/>
        <v/>
      </c>
      <c r="B316" s="29">
        <f t="shared" si="64"/>
        <v>299</v>
      </c>
      <c r="C316" s="30">
        <f t="shared" si="65"/>
        <v>-7497.9337458667424</v>
      </c>
      <c r="D316" s="31">
        <f t="shared" si="66"/>
        <v>725.70852970511555</v>
      </c>
      <c r="E316" s="32">
        <f t="shared" si="67"/>
        <v>6672.2252161616343</v>
      </c>
      <c r="F316" s="31">
        <f t="shared" si="68"/>
        <v>428752.89260690764</v>
      </c>
      <c r="G316" s="31">
        <f t="shared" ca="1" si="69"/>
        <v>0</v>
      </c>
    </row>
    <row r="317" spans="1:7" x14ac:dyDescent="0.25">
      <c r="A317" s="33" t="str">
        <f t="shared" si="70"/>
        <v>År 25</v>
      </c>
      <c r="B317" s="34">
        <f t="shared" si="64"/>
        <v>300</v>
      </c>
      <c r="C317" s="35">
        <f>IF(B317=0,0,IF($C$9&lt;-F316,-F316-$C$8-D317,$C$9))</f>
        <v>-7497.9337458667424</v>
      </c>
      <c r="D317" s="36">
        <f t="shared" si="66"/>
        <v>714.58815434484609</v>
      </c>
      <c r="E317" s="37">
        <f t="shared" si="67"/>
        <v>6683.3455915219383</v>
      </c>
      <c r="F317" s="36">
        <f t="shared" si="68"/>
        <v>422069.5470153857</v>
      </c>
      <c r="G317" s="36">
        <f t="shared" ca="1" si="69"/>
        <v>9304.9471386099885</v>
      </c>
    </row>
    <row r="318" spans="1:7" x14ac:dyDescent="0.25">
      <c r="A318" s="38" t="str">
        <f t="shared" si="70"/>
        <v/>
      </c>
      <c r="B318" s="29">
        <f t="shared" si="64"/>
        <v>301</v>
      </c>
      <c r="C318" s="30">
        <f t="shared" si="65"/>
        <v>-7497.9337458667424</v>
      </c>
      <c r="D318" s="31">
        <f t="shared" si="66"/>
        <v>703.44924502564288</v>
      </c>
      <c r="E318" s="32">
        <f t="shared" si="67"/>
        <v>6694.4845008411212</v>
      </c>
      <c r="F318" s="31">
        <f t="shared" si="68"/>
        <v>415375.06251454458</v>
      </c>
      <c r="G318" s="31">
        <f t="shared" ca="1" si="69"/>
        <v>0</v>
      </c>
    </row>
    <row r="319" spans="1:7" x14ac:dyDescent="0.25">
      <c r="A319" s="38" t="str">
        <f t="shared" si="70"/>
        <v/>
      </c>
      <c r="B319" s="29">
        <f t="shared" si="64"/>
        <v>302</v>
      </c>
      <c r="C319" s="30">
        <f t="shared" si="65"/>
        <v>-7497.9337458667424</v>
      </c>
      <c r="D319" s="31">
        <f t="shared" si="66"/>
        <v>692.29177085757431</v>
      </c>
      <c r="E319" s="32">
        <f t="shared" si="67"/>
        <v>6705.6419750091736</v>
      </c>
      <c r="F319" s="31">
        <f t="shared" si="68"/>
        <v>408669.42053953541</v>
      </c>
      <c r="G319" s="31">
        <f t="shared" ca="1" si="69"/>
        <v>0</v>
      </c>
    </row>
    <row r="320" spans="1:7" x14ac:dyDescent="0.25">
      <c r="A320" s="38" t="str">
        <f t="shared" si="70"/>
        <v/>
      </c>
      <c r="B320" s="29">
        <f t="shared" si="64"/>
        <v>303</v>
      </c>
      <c r="C320" s="30">
        <f t="shared" si="65"/>
        <v>-7497.9337458667424</v>
      </c>
      <c r="D320" s="31">
        <f t="shared" si="66"/>
        <v>681.11570089922577</v>
      </c>
      <c r="E320" s="32">
        <f t="shared" si="67"/>
        <v>6716.8180449675419</v>
      </c>
      <c r="F320" s="31">
        <f t="shared" si="68"/>
        <v>401952.60249456787</v>
      </c>
      <c r="G320" s="31">
        <f t="shared" ca="1" si="69"/>
        <v>0</v>
      </c>
    </row>
    <row r="321" spans="1:7" x14ac:dyDescent="0.25">
      <c r="A321" s="38" t="str">
        <f t="shared" si="70"/>
        <v/>
      </c>
      <c r="B321" s="29">
        <f t="shared" si="64"/>
        <v>304</v>
      </c>
      <c r="C321" s="30">
        <f t="shared" si="65"/>
        <v>-7497.9337458667424</v>
      </c>
      <c r="D321" s="31">
        <f t="shared" si="66"/>
        <v>669.9210041576132</v>
      </c>
      <c r="E321" s="32">
        <f t="shared" si="67"/>
        <v>6728.012741709128</v>
      </c>
      <c r="F321" s="31">
        <f t="shared" si="68"/>
        <v>395224.58975285874</v>
      </c>
      <c r="G321" s="31">
        <f t="shared" ca="1" si="69"/>
        <v>0</v>
      </c>
    </row>
    <row r="322" spans="1:7" x14ac:dyDescent="0.25">
      <c r="A322" s="38" t="str">
        <f t="shared" si="70"/>
        <v/>
      </c>
      <c r="B322" s="29">
        <f t="shared" si="64"/>
        <v>305</v>
      </c>
      <c r="C322" s="30">
        <f t="shared" si="65"/>
        <v>-7497.9337458667424</v>
      </c>
      <c r="D322" s="31">
        <f t="shared" si="66"/>
        <v>658.70764958809798</v>
      </c>
      <c r="E322" s="32">
        <f t="shared" si="67"/>
        <v>6739.2260962786386</v>
      </c>
      <c r="F322" s="31">
        <f t="shared" si="68"/>
        <v>388485.3636565801</v>
      </c>
      <c r="G322" s="31">
        <f t="shared" ca="1" si="69"/>
        <v>0</v>
      </c>
    </row>
    <row r="323" spans="1:7" x14ac:dyDescent="0.25">
      <c r="A323" s="38" t="str">
        <f t="shared" si="70"/>
        <v/>
      </c>
      <c r="B323" s="29">
        <f t="shared" si="64"/>
        <v>306</v>
      </c>
      <c r="C323" s="30">
        <f t="shared" si="65"/>
        <v>-7497.9337458667424</v>
      </c>
      <c r="D323" s="31">
        <f t="shared" si="66"/>
        <v>647.47560609430025</v>
      </c>
      <c r="E323" s="32">
        <f t="shared" si="67"/>
        <v>6750.4581397724687</v>
      </c>
      <c r="F323" s="31">
        <f t="shared" si="68"/>
        <v>381734.90551680763</v>
      </c>
      <c r="G323" s="31">
        <f t="shared" ca="1" si="69"/>
        <v>0</v>
      </c>
    </row>
    <row r="324" spans="1:7" x14ac:dyDescent="0.25">
      <c r="A324" s="38" t="str">
        <f t="shared" si="70"/>
        <v/>
      </c>
      <c r="B324" s="29">
        <f t="shared" si="64"/>
        <v>307</v>
      </c>
      <c r="C324" s="30">
        <f t="shared" si="65"/>
        <v>-7497.9337458667424</v>
      </c>
      <c r="D324" s="31">
        <f t="shared" si="66"/>
        <v>636.2248425280128</v>
      </c>
      <c r="E324" s="32">
        <f t="shared" si="67"/>
        <v>6761.7089033387601</v>
      </c>
      <c r="F324" s="31">
        <f t="shared" si="68"/>
        <v>374973.19661346887</v>
      </c>
      <c r="G324" s="31">
        <f t="shared" ca="1" si="69"/>
        <v>0</v>
      </c>
    </row>
    <row r="325" spans="1:7" x14ac:dyDescent="0.25">
      <c r="A325" s="38" t="str">
        <f t="shared" si="70"/>
        <v/>
      </c>
      <c r="B325" s="29">
        <f t="shared" si="64"/>
        <v>308</v>
      </c>
      <c r="C325" s="30">
        <f t="shared" si="65"/>
        <v>-7497.9337458667424</v>
      </c>
      <c r="D325" s="31">
        <f t="shared" si="66"/>
        <v>624.95532768911482</v>
      </c>
      <c r="E325" s="32">
        <f t="shared" si="67"/>
        <v>6772.978418177634</v>
      </c>
      <c r="F325" s="31">
        <f t="shared" si="68"/>
        <v>368200.21819529124</v>
      </c>
      <c r="G325" s="31">
        <f t="shared" ca="1" si="69"/>
        <v>0</v>
      </c>
    </row>
    <row r="326" spans="1:7" x14ac:dyDescent="0.25">
      <c r="A326" s="38" t="str">
        <f t="shared" si="70"/>
        <v/>
      </c>
      <c r="B326" s="29">
        <f t="shared" si="64"/>
        <v>309</v>
      </c>
      <c r="C326" s="30">
        <f t="shared" si="65"/>
        <v>-7497.9337458667424</v>
      </c>
      <c r="D326" s="31">
        <f t="shared" si="66"/>
        <v>613.66703032548548</v>
      </c>
      <c r="E326" s="32">
        <f t="shared" si="67"/>
        <v>6784.2667155412491</v>
      </c>
      <c r="F326" s="31">
        <f t="shared" si="68"/>
        <v>361415.95147974999</v>
      </c>
      <c r="G326" s="31">
        <f t="shared" ca="1" si="69"/>
        <v>0</v>
      </c>
    </row>
    <row r="327" spans="1:7" x14ac:dyDescent="0.25">
      <c r="A327" s="38" t="str">
        <f t="shared" si="70"/>
        <v/>
      </c>
      <c r="B327" s="29">
        <f t="shared" si="64"/>
        <v>310</v>
      </c>
      <c r="C327" s="30">
        <f t="shared" si="65"/>
        <v>-7497.9337458667424</v>
      </c>
      <c r="D327" s="31">
        <f t="shared" si="66"/>
        <v>602.35991913291673</v>
      </c>
      <c r="E327" s="32">
        <f t="shared" si="67"/>
        <v>6795.5738267338602</v>
      </c>
      <c r="F327" s="31">
        <f t="shared" si="68"/>
        <v>354620.37765301613</v>
      </c>
      <c r="G327" s="31">
        <f t="shared" ca="1" si="69"/>
        <v>0</v>
      </c>
    </row>
    <row r="328" spans="1:7" x14ac:dyDescent="0.25">
      <c r="A328" s="38" t="str">
        <f t="shared" si="70"/>
        <v/>
      </c>
      <c r="B328" s="29">
        <f t="shared" si="64"/>
        <v>311</v>
      </c>
      <c r="C328" s="30">
        <f t="shared" si="65"/>
        <v>-7497.9337458667424</v>
      </c>
      <c r="D328" s="31">
        <f t="shared" si="66"/>
        <v>591.03396275502689</v>
      </c>
      <c r="E328" s="32">
        <f t="shared" si="67"/>
        <v>6806.8997831117595</v>
      </c>
      <c r="F328" s="31">
        <f t="shared" si="68"/>
        <v>347813.47786990437</v>
      </c>
      <c r="G328" s="31">
        <f t="shared" ca="1" si="69"/>
        <v>0</v>
      </c>
    </row>
    <row r="329" spans="1:7" x14ac:dyDescent="0.25">
      <c r="A329" s="33" t="str">
        <f t="shared" si="70"/>
        <v>År 26</v>
      </c>
      <c r="B329" s="34">
        <f t="shared" si="64"/>
        <v>312</v>
      </c>
      <c r="C329" s="35">
        <f>IF(B329=0,0,IF($C$9&lt;-F328,-F328-$C$8-D329,$C$9))</f>
        <v>-7497.9337458667424</v>
      </c>
      <c r="D329" s="36">
        <f t="shared" si="66"/>
        <v>579.68912978317394</v>
      </c>
      <c r="E329" s="37">
        <f t="shared" si="67"/>
        <v>6818.244616083568</v>
      </c>
      <c r="F329" s="36">
        <f t="shared" si="68"/>
        <v>340995.2332538208</v>
      </c>
      <c r="G329" s="36">
        <f t="shared" ca="1" si="69"/>
        <v>7700.8911888361854</v>
      </c>
    </row>
    <row r="330" spans="1:7" x14ac:dyDescent="0.25">
      <c r="A330" s="38" t="str">
        <f t="shared" si="70"/>
        <v/>
      </c>
      <c r="B330" s="29">
        <f t="shared" si="64"/>
        <v>313</v>
      </c>
      <c r="C330" s="30">
        <f t="shared" si="65"/>
        <v>-7497.9337458667424</v>
      </c>
      <c r="D330" s="31">
        <f t="shared" si="66"/>
        <v>568.32538875636806</v>
      </c>
      <c r="E330" s="32">
        <f t="shared" si="67"/>
        <v>6829.60835711041</v>
      </c>
      <c r="F330" s="31">
        <f t="shared" si="68"/>
        <v>334165.62489671039</v>
      </c>
      <c r="G330" s="31">
        <f t="shared" ca="1" si="69"/>
        <v>0</v>
      </c>
    </row>
    <row r="331" spans="1:7" x14ac:dyDescent="0.25">
      <c r="A331" s="38" t="str">
        <f t="shared" si="70"/>
        <v/>
      </c>
      <c r="B331" s="29">
        <f t="shared" si="64"/>
        <v>314</v>
      </c>
      <c r="C331" s="30">
        <f t="shared" si="65"/>
        <v>-7497.9337458667424</v>
      </c>
      <c r="D331" s="31">
        <f t="shared" si="66"/>
        <v>556.94270816118399</v>
      </c>
      <c r="E331" s="32">
        <f t="shared" si="67"/>
        <v>6840.9910377055639</v>
      </c>
      <c r="F331" s="31">
        <f t="shared" si="68"/>
        <v>327324.63385900483</v>
      </c>
      <c r="G331" s="31">
        <f t="shared" ca="1" si="69"/>
        <v>0</v>
      </c>
    </row>
    <row r="332" spans="1:7" x14ac:dyDescent="0.25">
      <c r="A332" s="38" t="str">
        <f t="shared" si="70"/>
        <v/>
      </c>
      <c r="B332" s="29">
        <f t="shared" si="64"/>
        <v>315</v>
      </c>
      <c r="C332" s="30">
        <f t="shared" si="65"/>
        <v>-7497.9337458667424</v>
      </c>
      <c r="D332" s="31">
        <f t="shared" si="66"/>
        <v>545.54105643167475</v>
      </c>
      <c r="E332" s="32">
        <f t="shared" si="67"/>
        <v>6852.3926894351025</v>
      </c>
      <c r="F332" s="31">
        <f t="shared" si="68"/>
        <v>320472.24116956972</v>
      </c>
      <c r="G332" s="31">
        <f t="shared" ca="1" si="69"/>
        <v>0</v>
      </c>
    </row>
    <row r="333" spans="1:7" x14ac:dyDescent="0.25">
      <c r="A333" s="38" t="str">
        <f t="shared" si="70"/>
        <v/>
      </c>
      <c r="B333" s="29">
        <f t="shared" si="64"/>
        <v>316</v>
      </c>
      <c r="C333" s="30">
        <f t="shared" si="65"/>
        <v>-7497.9337458667424</v>
      </c>
      <c r="D333" s="31">
        <f t="shared" si="66"/>
        <v>534.12040194928295</v>
      </c>
      <c r="E333" s="32">
        <f t="shared" si="67"/>
        <v>6863.8133439174853</v>
      </c>
      <c r="F333" s="31">
        <f t="shared" si="68"/>
        <v>313608.42782565224</v>
      </c>
      <c r="G333" s="31">
        <f t="shared" ca="1" si="69"/>
        <v>0</v>
      </c>
    </row>
    <row r="334" spans="1:7" x14ac:dyDescent="0.25">
      <c r="A334" s="38" t="str">
        <f t="shared" si="70"/>
        <v/>
      </c>
      <c r="B334" s="29">
        <f t="shared" ref="B334:B365" si="71">IF(F333&gt;0.99,B333+1,0)</f>
        <v>317</v>
      </c>
      <c r="C334" s="30">
        <f t="shared" ref="C334:C364" si="72">IF(B334=0,0,IF($C$9&lt;-F333,-F332-$C$8-D334,$C$9))</f>
        <v>-7497.9337458667424</v>
      </c>
      <c r="D334" s="31">
        <f t="shared" ref="D334:D365" si="73">IF(B334=0,0,F333*($C$6/$C$5))</f>
        <v>522.68071304275372</v>
      </c>
      <c r="E334" s="32">
        <f t="shared" ref="E334:E365" si="74">IF(B334=0,0,+F333-F334)</f>
        <v>6875.2530328240246</v>
      </c>
      <c r="F334" s="31">
        <f t="shared" ref="F334:F365" si="75">IF(B334=0,0,F333+C334+$C$8+D334)</f>
        <v>306733.17479282821</v>
      </c>
      <c r="G334" s="31">
        <f t="shared" ref="G334:G365" ca="1" si="76">IF(AND(B334&lt;&gt;0,MOD(B334,$C$5)=0),SUM(INDIRECT("d"&amp;TEXT(ROW(A334)-$C$5+1,"####")&amp;":"&amp;"d"&amp;TEXT(ROW(A334),"####"))),0)</f>
        <v>0</v>
      </c>
    </row>
    <row r="335" spans="1:7" x14ac:dyDescent="0.25">
      <c r="A335" s="38" t="str">
        <f t="shared" si="70"/>
        <v/>
      </c>
      <c r="B335" s="29">
        <f t="shared" si="71"/>
        <v>318</v>
      </c>
      <c r="C335" s="30">
        <f t="shared" si="72"/>
        <v>-7497.9337458667424</v>
      </c>
      <c r="D335" s="31">
        <f t="shared" si="73"/>
        <v>511.22195798804705</v>
      </c>
      <c r="E335" s="32">
        <f t="shared" si="74"/>
        <v>6886.7117878787103</v>
      </c>
      <c r="F335" s="31">
        <f t="shared" si="75"/>
        <v>299846.4630049495</v>
      </c>
      <c r="G335" s="31">
        <f t="shared" ca="1" si="76"/>
        <v>0</v>
      </c>
    </row>
    <row r="336" spans="1:7" x14ac:dyDescent="0.25">
      <c r="A336" s="38" t="str">
        <f t="shared" si="70"/>
        <v/>
      </c>
      <c r="B336" s="29">
        <f t="shared" si="71"/>
        <v>319</v>
      </c>
      <c r="C336" s="30">
        <f t="shared" si="72"/>
        <v>-7497.9337458667424</v>
      </c>
      <c r="D336" s="31">
        <f t="shared" si="73"/>
        <v>499.74410500824922</v>
      </c>
      <c r="E336" s="32">
        <f t="shared" si="74"/>
        <v>6898.1896408585017</v>
      </c>
      <c r="F336" s="31">
        <f t="shared" si="75"/>
        <v>292948.273364091</v>
      </c>
      <c r="G336" s="31">
        <f t="shared" ca="1" si="76"/>
        <v>0</v>
      </c>
    </row>
    <row r="337" spans="1:7" x14ac:dyDescent="0.25">
      <c r="A337" s="38" t="str">
        <f t="shared" si="70"/>
        <v/>
      </c>
      <c r="B337" s="29">
        <f t="shared" si="71"/>
        <v>320</v>
      </c>
      <c r="C337" s="30">
        <f t="shared" si="72"/>
        <v>-7497.9337458667424</v>
      </c>
      <c r="D337" s="31">
        <f t="shared" si="73"/>
        <v>488.24712227348505</v>
      </c>
      <c r="E337" s="32">
        <f t="shared" si="74"/>
        <v>6909.6866235932685</v>
      </c>
      <c r="F337" s="31">
        <f t="shared" si="75"/>
        <v>286038.58674049773</v>
      </c>
      <c r="G337" s="31">
        <f t="shared" ca="1" si="76"/>
        <v>0</v>
      </c>
    </row>
    <row r="338" spans="1:7" x14ac:dyDescent="0.25">
      <c r="A338" s="38" t="str">
        <f t="shared" si="70"/>
        <v/>
      </c>
      <c r="B338" s="29">
        <f t="shared" si="71"/>
        <v>321</v>
      </c>
      <c r="C338" s="30">
        <f t="shared" si="72"/>
        <v>-7497.9337458667424</v>
      </c>
      <c r="D338" s="31">
        <f t="shared" si="73"/>
        <v>476.7309779008296</v>
      </c>
      <c r="E338" s="32">
        <f t="shared" si="74"/>
        <v>6921.2027679659077</v>
      </c>
      <c r="F338" s="31">
        <f t="shared" si="75"/>
        <v>279117.38397253182</v>
      </c>
      <c r="G338" s="31">
        <f t="shared" ca="1" si="76"/>
        <v>0</v>
      </c>
    </row>
    <row r="339" spans="1:7" x14ac:dyDescent="0.25">
      <c r="A339" s="38" t="str">
        <f t="shared" si="70"/>
        <v/>
      </c>
      <c r="B339" s="29">
        <f t="shared" si="71"/>
        <v>322</v>
      </c>
      <c r="C339" s="30">
        <f t="shared" si="72"/>
        <v>-7497.9337458667424</v>
      </c>
      <c r="D339" s="31">
        <f t="shared" si="73"/>
        <v>465.19563995421976</v>
      </c>
      <c r="E339" s="32">
        <f t="shared" si="74"/>
        <v>6932.7381059125182</v>
      </c>
      <c r="F339" s="31">
        <f t="shared" si="75"/>
        <v>272184.64586661931</v>
      </c>
      <c r="G339" s="31">
        <f t="shared" ca="1" si="76"/>
        <v>0</v>
      </c>
    </row>
    <row r="340" spans="1:7" x14ac:dyDescent="0.25">
      <c r="A340" s="38" t="str">
        <f t="shared" si="70"/>
        <v/>
      </c>
      <c r="B340" s="29">
        <f t="shared" si="71"/>
        <v>323</v>
      </c>
      <c r="C340" s="30">
        <f t="shared" si="72"/>
        <v>-7497.9337458667424</v>
      </c>
      <c r="D340" s="31">
        <f t="shared" si="73"/>
        <v>453.64107644436552</v>
      </c>
      <c r="E340" s="32">
        <f t="shared" si="74"/>
        <v>6944.2926694224006</v>
      </c>
      <c r="F340" s="31">
        <f t="shared" si="75"/>
        <v>265240.35319719691</v>
      </c>
      <c r="G340" s="31">
        <f t="shared" ca="1" si="76"/>
        <v>0</v>
      </c>
    </row>
    <row r="341" spans="1:7" x14ac:dyDescent="0.25">
      <c r="A341" s="33" t="str">
        <f t="shared" si="70"/>
        <v>År 27</v>
      </c>
      <c r="B341" s="34">
        <f t="shared" si="71"/>
        <v>324</v>
      </c>
      <c r="C341" s="35">
        <f>IF(B341=0,0,IF($C$9&lt;-F340,-F340-$C$8-D341,$C$9))</f>
        <v>-7497.9337458667424</v>
      </c>
      <c r="D341" s="36">
        <f t="shared" si="73"/>
        <v>442.06725532866153</v>
      </c>
      <c r="E341" s="37">
        <f t="shared" si="74"/>
        <v>6955.8664905380574</v>
      </c>
      <c r="F341" s="36">
        <f t="shared" si="75"/>
        <v>258284.48670665885</v>
      </c>
      <c r="G341" s="36">
        <f t="shared" ca="1" si="76"/>
        <v>6064.4584032391203</v>
      </c>
    </row>
    <row r="342" spans="1:7" x14ac:dyDescent="0.25">
      <c r="A342" s="38" t="str">
        <f t="shared" si="70"/>
        <v/>
      </c>
      <c r="B342" s="29">
        <f t="shared" si="71"/>
        <v>325</v>
      </c>
      <c r="C342" s="30">
        <f t="shared" si="72"/>
        <v>-7497.9337458667424</v>
      </c>
      <c r="D342" s="31">
        <f t="shared" si="73"/>
        <v>430.47414451109813</v>
      </c>
      <c r="E342" s="32">
        <f t="shared" si="74"/>
        <v>6967.4596013556293</v>
      </c>
      <c r="F342" s="31">
        <f t="shared" si="75"/>
        <v>251317.02710530322</v>
      </c>
      <c r="G342" s="31">
        <f t="shared" ca="1" si="76"/>
        <v>0</v>
      </c>
    </row>
    <row r="343" spans="1:7" x14ac:dyDescent="0.25">
      <c r="A343" s="38" t="str">
        <f t="shared" si="70"/>
        <v/>
      </c>
      <c r="B343" s="29">
        <f t="shared" si="71"/>
        <v>326</v>
      </c>
      <c r="C343" s="30">
        <f t="shared" si="72"/>
        <v>-7497.9337458667424</v>
      </c>
      <c r="D343" s="31">
        <f t="shared" si="73"/>
        <v>418.86171184217204</v>
      </c>
      <c r="E343" s="32">
        <f t="shared" si="74"/>
        <v>6979.0720340245462</v>
      </c>
      <c r="F343" s="31">
        <f t="shared" si="75"/>
        <v>244337.95507127867</v>
      </c>
      <c r="G343" s="31">
        <f t="shared" ca="1" si="76"/>
        <v>0</v>
      </c>
    </row>
    <row r="344" spans="1:7" x14ac:dyDescent="0.25">
      <c r="A344" s="38" t="str">
        <f t="shared" si="70"/>
        <v/>
      </c>
      <c r="B344" s="29">
        <f t="shared" si="71"/>
        <v>327</v>
      </c>
      <c r="C344" s="30">
        <f t="shared" si="72"/>
        <v>-7497.9337458667424</v>
      </c>
      <c r="D344" s="31">
        <f t="shared" si="73"/>
        <v>407.22992511879784</v>
      </c>
      <c r="E344" s="32">
        <f t="shared" si="74"/>
        <v>6990.7038207479345</v>
      </c>
      <c r="F344" s="31">
        <f t="shared" si="75"/>
        <v>237347.25125053074</v>
      </c>
      <c r="G344" s="31">
        <f t="shared" ca="1" si="76"/>
        <v>0</v>
      </c>
    </row>
    <row r="345" spans="1:7" x14ac:dyDescent="0.25">
      <c r="A345" s="38" t="str">
        <f t="shared" si="70"/>
        <v/>
      </c>
      <c r="B345" s="29">
        <f t="shared" si="71"/>
        <v>328</v>
      </c>
      <c r="C345" s="30">
        <f t="shared" si="72"/>
        <v>-7497.9337458667424</v>
      </c>
      <c r="D345" s="31">
        <f t="shared" si="73"/>
        <v>395.57875208421791</v>
      </c>
      <c r="E345" s="32">
        <f t="shared" si="74"/>
        <v>7002.354993782501</v>
      </c>
      <c r="F345" s="31">
        <f t="shared" si="75"/>
        <v>230344.89625674824</v>
      </c>
      <c r="G345" s="31">
        <f t="shared" ca="1" si="76"/>
        <v>0</v>
      </c>
    </row>
    <row r="346" spans="1:7" x14ac:dyDescent="0.25">
      <c r="A346" s="38" t="str">
        <f t="shared" si="70"/>
        <v/>
      </c>
      <c r="B346" s="29">
        <f t="shared" si="71"/>
        <v>329</v>
      </c>
      <c r="C346" s="30">
        <f t="shared" si="72"/>
        <v>-7497.9337458667424</v>
      </c>
      <c r="D346" s="31">
        <f t="shared" si="73"/>
        <v>383.90816042791374</v>
      </c>
      <c r="E346" s="32">
        <f t="shared" si="74"/>
        <v>7014.0255854388233</v>
      </c>
      <c r="F346" s="31">
        <f t="shared" si="75"/>
        <v>223330.87067130941</v>
      </c>
      <c r="G346" s="31">
        <f t="shared" ca="1" si="76"/>
        <v>0</v>
      </c>
    </row>
    <row r="347" spans="1:7" x14ac:dyDescent="0.25">
      <c r="A347" s="38" t="str">
        <f t="shared" si="70"/>
        <v/>
      </c>
      <c r="B347" s="29">
        <f t="shared" si="71"/>
        <v>330</v>
      </c>
      <c r="C347" s="30">
        <f t="shared" si="72"/>
        <v>-7497.9337458667424</v>
      </c>
      <c r="D347" s="31">
        <f t="shared" si="73"/>
        <v>372.21811778551569</v>
      </c>
      <c r="E347" s="32">
        <f t="shared" si="74"/>
        <v>7025.7156280812051</v>
      </c>
      <c r="F347" s="31">
        <f t="shared" si="75"/>
        <v>216305.15504322821</v>
      </c>
      <c r="G347" s="31">
        <f t="shared" ca="1" si="76"/>
        <v>0</v>
      </c>
    </row>
    <row r="348" spans="1:7" x14ac:dyDescent="0.25">
      <c r="A348" s="38" t="str">
        <f t="shared" si="70"/>
        <v/>
      </c>
      <c r="B348" s="29">
        <f t="shared" si="71"/>
        <v>331</v>
      </c>
      <c r="C348" s="30">
        <f t="shared" si="72"/>
        <v>-7497.9337458667424</v>
      </c>
      <c r="D348" s="31">
        <f t="shared" si="73"/>
        <v>360.50859173871373</v>
      </c>
      <c r="E348" s="32">
        <f t="shared" si="74"/>
        <v>7037.4251541280246</v>
      </c>
      <c r="F348" s="31">
        <f t="shared" si="75"/>
        <v>209267.72988910018</v>
      </c>
      <c r="G348" s="31">
        <f t="shared" ca="1" si="76"/>
        <v>0</v>
      </c>
    </row>
    <row r="349" spans="1:7" x14ac:dyDescent="0.25">
      <c r="A349" s="38" t="str">
        <f t="shared" si="70"/>
        <v/>
      </c>
      <c r="B349" s="29">
        <f t="shared" si="71"/>
        <v>332</v>
      </c>
      <c r="C349" s="30">
        <f t="shared" si="72"/>
        <v>-7497.9337458667424</v>
      </c>
      <c r="D349" s="31">
        <f t="shared" si="73"/>
        <v>348.779549815167</v>
      </c>
      <c r="E349" s="32">
        <f t="shared" si="74"/>
        <v>7049.1541960515606</v>
      </c>
      <c r="F349" s="31">
        <f t="shared" si="75"/>
        <v>202218.57569304862</v>
      </c>
      <c r="G349" s="31">
        <f t="shared" ca="1" si="76"/>
        <v>0</v>
      </c>
    </row>
    <row r="350" spans="1:7" x14ac:dyDescent="0.25">
      <c r="A350" s="38" t="str">
        <f t="shared" ref="A350:A376" si="77">IF(AND(B350&lt;&gt;0,MOD(B350,$C$5)=0),"År "&amp;TEXT(B350/$C$5,"##"),"")</f>
        <v/>
      </c>
      <c r="B350" s="29">
        <f t="shared" si="71"/>
        <v>333</v>
      </c>
      <c r="C350" s="30">
        <f t="shared" si="72"/>
        <v>-7497.9337458667424</v>
      </c>
      <c r="D350" s="31">
        <f t="shared" si="73"/>
        <v>337.0309594884144</v>
      </c>
      <c r="E350" s="32">
        <f t="shared" si="74"/>
        <v>7060.9027863783122</v>
      </c>
      <c r="F350" s="31">
        <f t="shared" si="75"/>
        <v>195157.67290667031</v>
      </c>
      <c r="G350" s="31">
        <f t="shared" ca="1" si="76"/>
        <v>0</v>
      </c>
    </row>
    <row r="351" spans="1:7" x14ac:dyDescent="0.25">
      <c r="A351" s="38" t="str">
        <f t="shared" si="77"/>
        <v/>
      </c>
      <c r="B351" s="29">
        <f t="shared" si="71"/>
        <v>334</v>
      </c>
      <c r="C351" s="30">
        <f t="shared" si="72"/>
        <v>-7497.9337458667424</v>
      </c>
      <c r="D351" s="31">
        <f t="shared" si="73"/>
        <v>325.26278817778388</v>
      </c>
      <c r="E351" s="32">
        <f t="shared" si="74"/>
        <v>7072.6709576889407</v>
      </c>
      <c r="F351" s="31">
        <f t="shared" si="75"/>
        <v>188085.00194898137</v>
      </c>
      <c r="G351" s="31">
        <f t="shared" ca="1" si="76"/>
        <v>0</v>
      </c>
    </row>
    <row r="352" spans="1:7" x14ac:dyDescent="0.25">
      <c r="A352" s="38" t="str">
        <f t="shared" si="77"/>
        <v/>
      </c>
      <c r="B352" s="29">
        <f t="shared" si="71"/>
        <v>335</v>
      </c>
      <c r="C352" s="30">
        <f t="shared" si="72"/>
        <v>-7497.9337458667424</v>
      </c>
      <c r="D352" s="31">
        <f t="shared" si="73"/>
        <v>313.4750032483023</v>
      </c>
      <c r="E352" s="32">
        <f t="shared" si="74"/>
        <v>7084.4587426184153</v>
      </c>
      <c r="F352" s="31">
        <f t="shared" si="75"/>
        <v>181000.54320636296</v>
      </c>
      <c r="G352" s="31">
        <f t="shared" ca="1" si="76"/>
        <v>0</v>
      </c>
    </row>
    <row r="353" spans="1:7" x14ac:dyDescent="0.25">
      <c r="A353" s="33" t="str">
        <f t="shared" si="77"/>
        <v>År 28</v>
      </c>
      <c r="B353" s="34">
        <f t="shared" si="71"/>
        <v>336</v>
      </c>
      <c r="C353" s="35">
        <f>IF(B353=0,0,IF($C$9&lt;-F352,-F352-$C$8-D353,$C$9))</f>
        <v>-7497.9337458667424</v>
      </c>
      <c r="D353" s="36">
        <f t="shared" si="73"/>
        <v>301.66757201060494</v>
      </c>
      <c r="E353" s="37">
        <f t="shared" si="74"/>
        <v>7096.2661738561292</v>
      </c>
      <c r="F353" s="36">
        <f t="shared" si="75"/>
        <v>173904.27703250683</v>
      </c>
      <c r="G353" s="36">
        <f t="shared" ca="1" si="76"/>
        <v>4394.9952762487019</v>
      </c>
    </row>
    <row r="354" spans="1:7" x14ac:dyDescent="0.25">
      <c r="A354" s="38" t="str">
        <f t="shared" si="77"/>
        <v/>
      </c>
      <c r="B354" s="29">
        <f t="shared" si="71"/>
        <v>337</v>
      </c>
      <c r="C354" s="30">
        <f t="shared" si="72"/>
        <v>-7497.9337458667424</v>
      </c>
      <c r="D354" s="31">
        <f t="shared" si="73"/>
        <v>289.84046172084476</v>
      </c>
      <c r="E354" s="32">
        <f t="shared" si="74"/>
        <v>7108.0932841458707</v>
      </c>
      <c r="F354" s="31">
        <f t="shared" si="75"/>
        <v>166796.18374836096</v>
      </c>
      <c r="G354" s="31">
        <f t="shared" ca="1" si="76"/>
        <v>0</v>
      </c>
    </row>
    <row r="355" spans="1:7" x14ac:dyDescent="0.25">
      <c r="A355" s="38" t="str">
        <f t="shared" si="77"/>
        <v/>
      </c>
      <c r="B355" s="29">
        <f t="shared" si="71"/>
        <v>338</v>
      </c>
      <c r="C355" s="30">
        <f t="shared" si="72"/>
        <v>-7497.9337458667424</v>
      </c>
      <c r="D355" s="31">
        <f t="shared" si="73"/>
        <v>277.99363958060161</v>
      </c>
      <c r="E355" s="32">
        <f t="shared" si="74"/>
        <v>7119.9401062861143</v>
      </c>
      <c r="F355" s="31">
        <f t="shared" si="75"/>
        <v>159676.24364207484</v>
      </c>
      <c r="G355" s="31">
        <f t="shared" ca="1" si="76"/>
        <v>0</v>
      </c>
    </row>
    <row r="356" spans="1:7" x14ac:dyDescent="0.25">
      <c r="A356" s="38" t="str">
        <f t="shared" si="77"/>
        <v/>
      </c>
      <c r="B356" s="29">
        <f t="shared" si="71"/>
        <v>339</v>
      </c>
      <c r="C356" s="30">
        <f t="shared" si="72"/>
        <v>-7497.9337458667424</v>
      </c>
      <c r="D356" s="31">
        <f t="shared" si="73"/>
        <v>266.12707273679143</v>
      </c>
      <c r="E356" s="32">
        <f t="shared" si="74"/>
        <v>7131.8066731299332</v>
      </c>
      <c r="F356" s="31">
        <f t="shared" si="75"/>
        <v>152544.43696894491</v>
      </c>
      <c r="G356" s="31">
        <f t="shared" ca="1" si="76"/>
        <v>0</v>
      </c>
    </row>
    <row r="357" spans="1:7" x14ac:dyDescent="0.25">
      <c r="A357" s="38" t="str">
        <f t="shared" si="77"/>
        <v/>
      </c>
      <c r="B357" s="29">
        <f t="shared" si="71"/>
        <v>340</v>
      </c>
      <c r="C357" s="30">
        <f t="shared" si="72"/>
        <v>-7497.9337458667424</v>
      </c>
      <c r="D357" s="31">
        <f t="shared" si="73"/>
        <v>254.24072828157486</v>
      </c>
      <c r="E357" s="32">
        <f t="shared" si="74"/>
        <v>7143.6930175851448</v>
      </c>
      <c r="F357" s="31">
        <f t="shared" si="75"/>
        <v>145400.74395135976</v>
      </c>
      <c r="G357" s="31">
        <f t="shared" ca="1" si="76"/>
        <v>0</v>
      </c>
    </row>
    <row r="358" spans="1:7" x14ac:dyDescent="0.25">
      <c r="A358" s="38" t="str">
        <f t="shared" si="77"/>
        <v/>
      </c>
      <c r="B358" s="29">
        <f t="shared" si="71"/>
        <v>341</v>
      </c>
      <c r="C358" s="30">
        <f t="shared" si="72"/>
        <v>-7497.9337458667424</v>
      </c>
      <c r="D358" s="31">
        <f t="shared" si="73"/>
        <v>242.3345732522663</v>
      </c>
      <c r="E358" s="32">
        <f t="shared" si="74"/>
        <v>7155.5991726144566</v>
      </c>
      <c r="F358" s="31">
        <f t="shared" si="75"/>
        <v>138245.14477874531</v>
      </c>
      <c r="G358" s="31">
        <f t="shared" ca="1" si="76"/>
        <v>0</v>
      </c>
    </row>
    <row r="359" spans="1:7" x14ac:dyDescent="0.25">
      <c r="A359" s="38" t="str">
        <f t="shared" si="77"/>
        <v/>
      </c>
      <c r="B359" s="29">
        <f t="shared" si="71"/>
        <v>342</v>
      </c>
      <c r="C359" s="30">
        <f t="shared" si="72"/>
        <v>-7497.9337458667424</v>
      </c>
      <c r="D359" s="31">
        <f t="shared" si="73"/>
        <v>230.4085746312422</v>
      </c>
      <c r="E359" s="32">
        <f t="shared" si="74"/>
        <v>7167.5251712354948</v>
      </c>
      <c r="F359" s="31">
        <f t="shared" si="75"/>
        <v>131077.61960750981</v>
      </c>
      <c r="G359" s="31">
        <f t="shared" ca="1" si="76"/>
        <v>0</v>
      </c>
    </row>
    <row r="360" spans="1:7" x14ac:dyDescent="0.25">
      <c r="A360" s="38" t="str">
        <f t="shared" si="77"/>
        <v/>
      </c>
      <c r="B360" s="29">
        <f t="shared" si="71"/>
        <v>343</v>
      </c>
      <c r="C360" s="30">
        <f t="shared" si="72"/>
        <v>-7497.9337458667424</v>
      </c>
      <c r="D360" s="31">
        <f t="shared" si="73"/>
        <v>218.4626993458497</v>
      </c>
      <c r="E360" s="32">
        <f t="shared" si="74"/>
        <v>7179.4710465208918</v>
      </c>
      <c r="F360" s="31">
        <f t="shared" si="75"/>
        <v>123898.14856098892</v>
      </c>
      <c r="G360" s="31">
        <f t="shared" ca="1" si="76"/>
        <v>0</v>
      </c>
    </row>
    <row r="361" spans="1:7" x14ac:dyDescent="0.25">
      <c r="A361" s="38" t="str">
        <f t="shared" si="77"/>
        <v/>
      </c>
      <c r="B361" s="29">
        <f t="shared" si="71"/>
        <v>344</v>
      </c>
      <c r="C361" s="30">
        <f t="shared" si="72"/>
        <v>-7497.9337458667424</v>
      </c>
      <c r="D361" s="31">
        <f t="shared" si="73"/>
        <v>206.49691426831487</v>
      </c>
      <c r="E361" s="32">
        <f t="shared" si="74"/>
        <v>7191.436831598432</v>
      </c>
      <c r="F361" s="31">
        <f t="shared" si="75"/>
        <v>116706.71172939049</v>
      </c>
      <c r="G361" s="31">
        <f t="shared" ca="1" si="76"/>
        <v>0</v>
      </c>
    </row>
    <row r="362" spans="1:7" x14ac:dyDescent="0.25">
      <c r="A362" s="38" t="str">
        <f t="shared" si="77"/>
        <v/>
      </c>
      <c r="B362" s="29">
        <f t="shared" si="71"/>
        <v>345</v>
      </c>
      <c r="C362" s="30">
        <f t="shared" si="72"/>
        <v>-7497.9337458667424</v>
      </c>
      <c r="D362" s="31">
        <f t="shared" si="73"/>
        <v>194.51118621565084</v>
      </c>
      <c r="E362" s="32">
        <f t="shared" si="74"/>
        <v>7203.4225596510951</v>
      </c>
      <c r="F362" s="31">
        <f t="shared" si="75"/>
        <v>109503.28916973939</v>
      </c>
      <c r="G362" s="31">
        <f t="shared" ca="1" si="76"/>
        <v>0</v>
      </c>
    </row>
    <row r="363" spans="1:7" x14ac:dyDescent="0.25">
      <c r="A363" s="38" t="str">
        <f t="shared" si="77"/>
        <v/>
      </c>
      <c r="B363" s="29">
        <f t="shared" si="71"/>
        <v>346</v>
      </c>
      <c r="C363" s="30">
        <f t="shared" si="72"/>
        <v>-7497.9337458667424</v>
      </c>
      <c r="D363" s="31">
        <f t="shared" si="73"/>
        <v>182.50548194956568</v>
      </c>
      <c r="E363" s="32">
        <f t="shared" si="74"/>
        <v>7215.4282639171724</v>
      </c>
      <c r="F363" s="31">
        <f t="shared" si="75"/>
        <v>102287.86090582222</v>
      </c>
      <c r="G363" s="31">
        <f t="shared" ca="1" si="76"/>
        <v>0</v>
      </c>
    </row>
    <row r="364" spans="1:7" x14ac:dyDescent="0.25">
      <c r="A364" s="38" t="str">
        <f t="shared" si="77"/>
        <v/>
      </c>
      <c r="B364" s="29">
        <f t="shared" si="71"/>
        <v>347</v>
      </c>
      <c r="C364" s="30">
        <f t="shared" si="72"/>
        <v>-7497.9337458667424</v>
      </c>
      <c r="D364" s="31">
        <f t="shared" si="73"/>
        <v>170.47976817637038</v>
      </c>
      <c r="E364" s="32">
        <f t="shared" si="74"/>
        <v>7227.4539776903694</v>
      </c>
      <c r="F364" s="31">
        <f t="shared" si="75"/>
        <v>95060.406928131852</v>
      </c>
      <c r="G364" s="31">
        <f t="shared" ca="1" si="76"/>
        <v>0</v>
      </c>
    </row>
    <row r="365" spans="1:7" x14ac:dyDescent="0.25">
      <c r="A365" s="33" t="str">
        <f t="shared" si="77"/>
        <v>År 29</v>
      </c>
      <c r="B365" s="34">
        <f t="shared" si="71"/>
        <v>348</v>
      </c>
      <c r="C365" s="35">
        <f>IF(B365=0,0,IF($C$9&lt;-F364,-F364-$C$8-D365,$C$9))</f>
        <v>-7497.9337458667424</v>
      </c>
      <c r="D365" s="36">
        <f t="shared" si="73"/>
        <v>158.43401154688644</v>
      </c>
      <c r="E365" s="37">
        <f t="shared" si="74"/>
        <v>7239.4997343198629</v>
      </c>
      <c r="F365" s="36">
        <f t="shared" si="75"/>
        <v>87820.907193811989</v>
      </c>
      <c r="G365" s="36">
        <f t="shared" ca="1" si="76"/>
        <v>2691.8351117059588</v>
      </c>
    </row>
    <row r="366" spans="1:7" x14ac:dyDescent="0.25">
      <c r="A366" s="38" t="str">
        <f t="shared" si="77"/>
        <v/>
      </c>
      <c r="B366" s="29">
        <f t="shared" ref="B366:B376" si="78">IF(F365&gt;0.99,B365+1,0)</f>
        <v>349</v>
      </c>
      <c r="C366" s="30">
        <f t="shared" ref="C366:C376" si="79">IF(B366=0,0,IF($C$9&lt;-F365,-F364-$C$8-D366,$C$9))</f>
        <v>-7497.9337458667424</v>
      </c>
      <c r="D366" s="31">
        <f t="shared" ref="D366:D376" si="80">IF(B366=0,0,F365*($C$6/$C$5))</f>
        <v>146.36817865635334</v>
      </c>
      <c r="E366" s="32">
        <f t="shared" ref="E366:E376" si="81">IF(B366=0,0,+F365-F366)</f>
        <v>7251.5655672103894</v>
      </c>
      <c r="F366" s="31">
        <f t="shared" ref="F366:F376" si="82">IF(B366=0,0,F365+C366+$C$8+D366)</f>
        <v>80569.341626601599</v>
      </c>
      <c r="G366" s="31">
        <f t="shared" ref="G366:G376" ca="1" si="83">IF(AND(B366&lt;&gt;0,MOD(B366,$C$5)=0),SUM(INDIRECT("d"&amp;TEXT(ROW(A366)-$C$5+1,"####")&amp;":"&amp;"d"&amp;TEXT(ROW(A366),"####"))),0)</f>
        <v>0</v>
      </c>
    </row>
    <row r="367" spans="1:7" x14ac:dyDescent="0.25">
      <c r="A367" s="38" t="str">
        <f t="shared" si="77"/>
        <v/>
      </c>
      <c r="B367" s="29">
        <f t="shared" si="78"/>
        <v>350</v>
      </c>
      <c r="C367" s="30">
        <f t="shared" si="79"/>
        <v>-7497.9337458667424</v>
      </c>
      <c r="D367" s="31">
        <f t="shared" si="80"/>
        <v>134.282236044336</v>
      </c>
      <c r="E367" s="32">
        <f t="shared" si="81"/>
        <v>7263.6515098224045</v>
      </c>
      <c r="F367" s="31">
        <f t="shared" si="82"/>
        <v>73305.690116779195</v>
      </c>
      <c r="G367" s="31">
        <f t="shared" ca="1" si="83"/>
        <v>0</v>
      </c>
    </row>
    <row r="368" spans="1:7" x14ac:dyDescent="0.25">
      <c r="A368" s="38" t="str">
        <f t="shared" si="77"/>
        <v/>
      </c>
      <c r="B368" s="29">
        <f t="shared" si="78"/>
        <v>351</v>
      </c>
      <c r="C368" s="30">
        <f t="shared" si="79"/>
        <v>-7497.9337458667424</v>
      </c>
      <c r="D368" s="31">
        <f t="shared" si="80"/>
        <v>122.176150194632</v>
      </c>
      <c r="E368" s="32">
        <f t="shared" si="81"/>
        <v>7275.7575956721121</v>
      </c>
      <c r="F368" s="31">
        <f t="shared" si="82"/>
        <v>66029.932521107083</v>
      </c>
      <c r="G368" s="31">
        <f t="shared" ca="1" si="83"/>
        <v>0</v>
      </c>
    </row>
    <row r="369" spans="1:7" x14ac:dyDescent="0.25">
      <c r="A369" s="38" t="str">
        <f t="shared" si="77"/>
        <v/>
      </c>
      <c r="B369" s="29">
        <f t="shared" si="78"/>
        <v>352</v>
      </c>
      <c r="C369" s="30">
        <f t="shared" si="79"/>
        <v>-7497.9337458667424</v>
      </c>
      <c r="D369" s="31">
        <f t="shared" si="80"/>
        <v>110.04988753517848</v>
      </c>
      <c r="E369" s="32">
        <f t="shared" si="81"/>
        <v>7287.8838583315664</v>
      </c>
      <c r="F369" s="31">
        <f t="shared" si="82"/>
        <v>58742.048662775516</v>
      </c>
      <c r="G369" s="31">
        <f t="shared" ca="1" si="83"/>
        <v>0</v>
      </c>
    </row>
    <row r="370" spans="1:7" x14ac:dyDescent="0.25">
      <c r="A370" s="38" t="str">
        <f t="shared" si="77"/>
        <v/>
      </c>
      <c r="B370" s="29">
        <f t="shared" si="78"/>
        <v>353</v>
      </c>
      <c r="C370" s="30">
        <f t="shared" si="79"/>
        <v>-7497.9337458667424</v>
      </c>
      <c r="D370" s="31">
        <f t="shared" si="80"/>
        <v>97.903414437959199</v>
      </c>
      <c r="E370" s="32">
        <f t="shared" si="81"/>
        <v>7300.0303314287812</v>
      </c>
      <c r="F370" s="31">
        <f t="shared" si="82"/>
        <v>51442.018331346735</v>
      </c>
      <c r="G370" s="31">
        <f t="shared" ca="1" si="83"/>
        <v>0</v>
      </c>
    </row>
    <row r="371" spans="1:7" x14ac:dyDescent="0.25">
      <c r="A371" s="38" t="str">
        <f t="shared" si="77"/>
        <v/>
      </c>
      <c r="B371" s="29">
        <f t="shared" si="78"/>
        <v>354</v>
      </c>
      <c r="C371" s="30">
        <f t="shared" si="79"/>
        <v>-7497.9337458667424</v>
      </c>
      <c r="D371" s="31">
        <f t="shared" si="80"/>
        <v>85.736697218911232</v>
      </c>
      <c r="E371" s="32">
        <f t="shared" si="81"/>
        <v>7312.1970486478313</v>
      </c>
      <c r="F371" s="31">
        <f t="shared" si="82"/>
        <v>44129.821282698904</v>
      </c>
      <c r="G371" s="31">
        <f t="shared" ca="1" si="83"/>
        <v>0</v>
      </c>
    </row>
    <row r="372" spans="1:7" x14ac:dyDescent="0.25">
      <c r="A372" s="38" t="str">
        <f t="shared" si="77"/>
        <v/>
      </c>
      <c r="B372" s="29">
        <f t="shared" si="78"/>
        <v>355</v>
      </c>
      <c r="C372" s="30">
        <f t="shared" si="79"/>
        <v>-7497.9337458667424</v>
      </c>
      <c r="D372" s="31">
        <f t="shared" si="80"/>
        <v>73.549702137831517</v>
      </c>
      <c r="E372" s="32">
        <f t="shared" si="81"/>
        <v>7324.3840437289109</v>
      </c>
      <c r="F372" s="31">
        <f t="shared" si="82"/>
        <v>36805.437238969993</v>
      </c>
      <c r="G372" s="31">
        <f t="shared" ca="1" si="83"/>
        <v>0</v>
      </c>
    </row>
    <row r="373" spans="1:7" x14ac:dyDescent="0.25">
      <c r="A373" s="38" t="str">
        <f t="shared" si="77"/>
        <v/>
      </c>
      <c r="B373" s="29">
        <f t="shared" si="78"/>
        <v>356</v>
      </c>
      <c r="C373" s="30">
        <f t="shared" si="79"/>
        <v>-7497.9337458667424</v>
      </c>
      <c r="D373" s="31">
        <f t="shared" si="80"/>
        <v>61.342395398283323</v>
      </c>
      <c r="E373" s="32">
        <f t="shared" si="81"/>
        <v>7336.5913504684613</v>
      </c>
      <c r="F373" s="31">
        <f t="shared" si="82"/>
        <v>29468.845888501532</v>
      </c>
      <c r="G373" s="31">
        <f t="shared" ca="1" si="83"/>
        <v>0</v>
      </c>
    </row>
    <row r="374" spans="1:7" x14ac:dyDescent="0.25">
      <c r="A374" s="38" t="str">
        <f t="shared" si="77"/>
        <v/>
      </c>
      <c r="B374" s="29">
        <f t="shared" si="78"/>
        <v>357</v>
      </c>
      <c r="C374" s="30">
        <f t="shared" si="79"/>
        <v>-7497.9337458667424</v>
      </c>
      <c r="D374" s="31">
        <f t="shared" si="80"/>
        <v>49.114743147502558</v>
      </c>
      <c r="E374" s="32">
        <f t="shared" si="81"/>
        <v>7348.8190027192395</v>
      </c>
      <c r="F374" s="31">
        <f t="shared" si="82"/>
        <v>22120.026885782292</v>
      </c>
      <c r="G374" s="31">
        <f t="shared" ca="1" si="83"/>
        <v>0</v>
      </c>
    </row>
    <row r="375" spans="1:7" x14ac:dyDescent="0.25">
      <c r="A375" s="38" t="str">
        <f t="shared" si="77"/>
        <v/>
      </c>
      <c r="B375" s="29">
        <f t="shared" si="78"/>
        <v>358</v>
      </c>
      <c r="C375" s="30">
        <f t="shared" si="79"/>
        <v>-7497.9337458667424</v>
      </c>
      <c r="D375" s="31">
        <f t="shared" si="80"/>
        <v>36.86671147630382</v>
      </c>
      <c r="E375" s="32">
        <f t="shared" si="81"/>
        <v>7361.0670343904403</v>
      </c>
      <c r="F375" s="31">
        <f t="shared" si="82"/>
        <v>14758.959851391852</v>
      </c>
      <c r="G375" s="31">
        <f t="shared" ca="1" si="83"/>
        <v>0</v>
      </c>
    </row>
    <row r="376" spans="1:7" x14ac:dyDescent="0.25">
      <c r="A376" s="38" t="str">
        <f t="shared" si="77"/>
        <v/>
      </c>
      <c r="B376" s="29">
        <f t="shared" si="78"/>
        <v>359</v>
      </c>
      <c r="C376" s="30">
        <f t="shared" si="79"/>
        <v>-7497.9337458667424</v>
      </c>
      <c r="D376" s="31">
        <f t="shared" si="80"/>
        <v>24.59826641898642</v>
      </c>
      <c r="E376" s="32">
        <f t="shared" si="81"/>
        <v>7373.3354794477564</v>
      </c>
      <c r="F376" s="31">
        <f t="shared" si="82"/>
        <v>7385.6243719440954</v>
      </c>
      <c r="G376" s="31">
        <f t="shared" ca="1" si="83"/>
        <v>0</v>
      </c>
    </row>
    <row r="377" spans="1:7" x14ac:dyDescent="0.25">
      <c r="A377" s="39" t="str">
        <f>IF(AND(B377&lt;&gt;0,MOD(B377,$C$5)=0),"År "&amp;TEXT(B377/$C$5,"##"),"")</f>
        <v>År 30</v>
      </c>
      <c r="B377" s="34">
        <f t="shared" ref="B377" si="84">IF(F376&gt;0.99,B376+1,0)</f>
        <v>360</v>
      </c>
      <c r="C377" s="35">
        <f>IF(B377=0,0,IF($C$9&lt;-F376,-F376-$C$8-D377,$C$9))</f>
        <v>-7497.9337458973359</v>
      </c>
      <c r="D377" s="36">
        <f t="shared" ref="D377" si="85">IF(B377=0,0,F376*($C$6/$C$5))</f>
        <v>12.30937395324016</v>
      </c>
      <c r="E377" s="37">
        <f t="shared" ref="E377" si="86">IF(B377=0,0,+F376-F377)</f>
        <v>7385.6243719440954</v>
      </c>
      <c r="F377" s="36">
        <f>IF(B377=0,0,F376+C377+$C$8+D377)</f>
        <v>-3.7836400679225335E-13</v>
      </c>
      <c r="G377" s="36">
        <f t="shared" ref="G377" ca="1" si="87">IF(AND(B377&lt;&gt;0,MOD(B377,$C$5)=0),SUM(INDIRECT("d"&amp;TEXT(ROW(A377)-$C$5+1,"####")&amp;":"&amp;"d"&amp;TEXT(ROW(A377),"####"))),0)</f>
        <v>954.29775661951817</v>
      </c>
    </row>
  </sheetData>
  <sheetProtection algorithmName="SHA-512" hashValue="RM3c0icka/NlXZ+yFBPYEv6EWKf26x4/qkUEEQRYFNfSOCBG8sWwiWnPJEzPZB6RAymjFWEI3ph+flfDuB3EzQ==" saltValue="sIjntEt2+zumZwa+Dty+Bg==" spinCount="100000" sheet="1" objects="1" scenarios="1"/>
  <conditionalFormatting sqref="B18:G18 C19:G377">
    <cfRule type="expression" dxfId="3" priority="11" stopIfTrue="1">
      <formula>IF($C18&lt;&gt;0,MOD(ROW()+1,2)=0,)</formula>
    </cfRule>
    <cfRule type="expression" dxfId="2" priority="12" stopIfTrue="1">
      <formula>AND($C18&lt;&gt;0,MOD($C18,$E$5)=0)</formula>
    </cfRule>
  </conditionalFormatting>
  <conditionalFormatting sqref="B19:B377">
    <cfRule type="expression" dxfId="1" priority="3" stopIfTrue="1">
      <formula>IF($B19&lt;&gt;0,MOD(ROW()+1,2)=0,)</formula>
    </cfRule>
    <cfRule type="expression" dxfId="0" priority="4" stopIfTrue="1">
      <formula>AND($B19&lt;&gt;0,MOD($B19,$D$5)=0)</formula>
    </cfRule>
  </conditionalFormatting>
  <dataValidations count="1">
    <dataValidation type="custom" operator="greaterThan" allowBlank="1" showErrorMessage="1" errorTitle="For lang løpetid " error="Det er bare tillatt med maksimalt 30 år/ 360 perioder per år" sqref="C4">
      <formula1>C4*C5&lt;361</formula1>
    </dataValidation>
  </dataValidations>
  <hyperlinks>
    <hyperlink ref="B1" r:id="rId1"/>
  </hyperlinks>
  <pageMargins left="0.7" right="0.7" top="0.75" bottom="0.75" header="0.3" footer="0.3"/>
  <pageSetup paperSize="9" orientation="portrait" r:id="rId2"/>
  <ignoredErrors>
    <ignoredError sqref="C9:C10" unlockedFormula="1"/>
    <ignoredError sqref="C29 C53 C41:C52 C54:C440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Låneberegning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GG1</dc:creator>
  <cp:lastModifiedBy>Glenn Gurrik</cp:lastModifiedBy>
  <cp:lastPrinted>2015-12-08T23:14:52Z</cp:lastPrinted>
  <dcterms:created xsi:type="dcterms:W3CDTF">2015-12-08T22:31:23Z</dcterms:created>
  <dcterms:modified xsi:type="dcterms:W3CDTF">2017-07-18T11:13:01Z</dcterms:modified>
</cp:coreProperties>
</file>